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740" windowHeight="7875"/>
  </bookViews>
  <sheets>
    <sheet name="видатки 2019" sheetId="1" r:id="rId1"/>
  </sheets>
  <definedNames>
    <definedName name="_xlnm.Print_Titles" localSheetId="0">'видатки 2019'!$6:$7</definedName>
  </definedNames>
  <calcPr calcId="125725"/>
</workbook>
</file>

<file path=xl/calcChain.xml><?xml version="1.0" encoding="utf-8"?>
<calcChain xmlns="http://schemas.openxmlformats.org/spreadsheetml/2006/main">
  <c r="Q43" i="1"/>
  <c r="P43"/>
  <c r="J160" l="1"/>
  <c r="P79"/>
  <c r="O79"/>
  <c r="Q79" s="1"/>
  <c r="M9"/>
  <c r="L9"/>
  <c r="N19"/>
  <c r="N73"/>
  <c r="N85"/>
  <c r="P158"/>
  <c r="O158"/>
  <c r="J158"/>
  <c r="Q158" l="1"/>
  <c r="N83"/>
  <c r="M83"/>
  <c r="L83"/>
  <c r="H125"/>
  <c r="I159"/>
  <c r="J159"/>
  <c r="M150"/>
  <c r="L150"/>
  <c r="H150"/>
  <c r="G150"/>
  <c r="F150"/>
  <c r="P152"/>
  <c r="O152"/>
  <c r="O151"/>
  <c r="J152"/>
  <c r="I152"/>
  <c r="H151"/>
  <c r="P151" s="1"/>
  <c r="G151"/>
  <c r="G116"/>
  <c r="H116"/>
  <c r="F94"/>
  <c r="G94"/>
  <c r="H94"/>
  <c r="P74"/>
  <c r="O74"/>
  <c r="J74"/>
  <c r="I74"/>
  <c r="O160"/>
  <c r="N160"/>
  <c r="Q151" l="1"/>
  <c r="I151"/>
  <c r="J151"/>
  <c r="Q152"/>
  <c r="Q74"/>
  <c r="L127"/>
  <c r="M127"/>
  <c r="M89" s="1"/>
  <c r="M88" s="1"/>
  <c r="M130"/>
  <c r="L130"/>
  <c r="N131"/>
  <c r="N130"/>
  <c r="P131"/>
  <c r="O131"/>
  <c r="P130"/>
  <c r="O130"/>
  <c r="Q130" s="1"/>
  <c r="N128"/>
  <c r="N127"/>
  <c r="P128"/>
  <c r="O128"/>
  <c r="P127"/>
  <c r="O127"/>
  <c r="P85"/>
  <c r="O85"/>
  <c r="K83"/>
  <c r="K69" s="1"/>
  <c r="H83"/>
  <c r="G83"/>
  <c r="E83"/>
  <c r="F83"/>
  <c r="O83" s="1"/>
  <c r="P73"/>
  <c r="O73"/>
  <c r="E71"/>
  <c r="H71"/>
  <c r="G71"/>
  <c r="F71"/>
  <c r="M71"/>
  <c r="L71"/>
  <c r="P83"/>
  <c r="P14"/>
  <c r="Q14" s="1"/>
  <c r="O14"/>
  <c r="E58"/>
  <c r="I156"/>
  <c r="J156"/>
  <c r="P156"/>
  <c r="O156"/>
  <c r="H99"/>
  <c r="E99"/>
  <c r="F99"/>
  <c r="G99"/>
  <c r="P115"/>
  <c r="O115"/>
  <c r="J115"/>
  <c r="I115"/>
  <c r="I108"/>
  <c r="K89"/>
  <c r="P98"/>
  <c r="O98"/>
  <c r="J98"/>
  <c r="I98"/>
  <c r="E94"/>
  <c r="E90"/>
  <c r="E89" s="1"/>
  <c r="J79"/>
  <c r="I79"/>
  <c r="H76"/>
  <c r="G76"/>
  <c r="F76"/>
  <c r="P23"/>
  <c r="O23"/>
  <c r="J23"/>
  <c r="I23"/>
  <c r="P62"/>
  <c r="O62"/>
  <c r="N62"/>
  <c r="P61"/>
  <c r="O61"/>
  <c r="Q61" s="1"/>
  <c r="N61"/>
  <c r="P63"/>
  <c r="O63"/>
  <c r="P60"/>
  <c r="O60"/>
  <c r="M58"/>
  <c r="L58"/>
  <c r="K58"/>
  <c r="J63"/>
  <c r="J60"/>
  <c r="I63"/>
  <c r="I60"/>
  <c r="H58"/>
  <c r="G58"/>
  <c r="F58"/>
  <c r="P47"/>
  <c r="O47"/>
  <c r="N47"/>
  <c r="H34"/>
  <c r="G34"/>
  <c r="F34"/>
  <c r="E34"/>
  <c r="K34"/>
  <c r="M34"/>
  <c r="L34"/>
  <c r="N37"/>
  <c r="P37"/>
  <c r="O37"/>
  <c r="P45"/>
  <c r="O45"/>
  <c r="N45"/>
  <c r="N46"/>
  <c r="P46"/>
  <c r="O46"/>
  <c r="N15"/>
  <c r="P15"/>
  <c r="O15"/>
  <c r="P108"/>
  <c r="O108"/>
  <c r="P114"/>
  <c r="O114"/>
  <c r="E39"/>
  <c r="E53"/>
  <c r="I43"/>
  <c r="H39"/>
  <c r="G39"/>
  <c r="E150"/>
  <c r="E149" s="1"/>
  <c r="E146"/>
  <c r="E145" s="1"/>
  <c r="E134"/>
  <c r="E133" s="1"/>
  <c r="E126"/>
  <c r="J108"/>
  <c r="J114"/>
  <c r="I114"/>
  <c r="H90"/>
  <c r="G90"/>
  <c r="E80"/>
  <c r="H80"/>
  <c r="G80"/>
  <c r="P76"/>
  <c r="G30"/>
  <c r="H30"/>
  <c r="E12"/>
  <c r="K146"/>
  <c r="K145" s="1"/>
  <c r="K138"/>
  <c r="K137" s="1"/>
  <c r="K134"/>
  <c r="K133" s="1"/>
  <c r="K88"/>
  <c r="K53"/>
  <c r="N44"/>
  <c r="N43"/>
  <c r="N42"/>
  <c r="J43"/>
  <c r="O43"/>
  <c r="K39"/>
  <c r="P18"/>
  <c r="O18"/>
  <c r="N18"/>
  <c r="K12"/>
  <c r="K30"/>
  <c r="K28"/>
  <c r="K9"/>
  <c r="K8" s="1"/>
  <c r="P162"/>
  <c r="P161"/>
  <c r="P160"/>
  <c r="Q160" s="1"/>
  <c r="P159"/>
  <c r="P157"/>
  <c r="P155"/>
  <c r="P154"/>
  <c r="P153"/>
  <c r="P148"/>
  <c r="P147"/>
  <c r="P144"/>
  <c r="P143"/>
  <c r="P142"/>
  <c r="P141"/>
  <c r="P140"/>
  <c r="P139"/>
  <c r="P136"/>
  <c r="P135"/>
  <c r="P132"/>
  <c r="P129"/>
  <c r="P126"/>
  <c r="P125"/>
  <c r="P124"/>
  <c r="P123"/>
  <c r="P122"/>
  <c r="P121"/>
  <c r="P120"/>
  <c r="P119"/>
  <c r="P118"/>
  <c r="P117"/>
  <c r="P113"/>
  <c r="P112"/>
  <c r="P111"/>
  <c r="P110"/>
  <c r="P109"/>
  <c r="P107"/>
  <c r="P106"/>
  <c r="P105"/>
  <c r="P104"/>
  <c r="P103"/>
  <c r="P102"/>
  <c r="P101"/>
  <c r="P100"/>
  <c r="P97"/>
  <c r="P96"/>
  <c r="P95"/>
  <c r="P94"/>
  <c r="P93"/>
  <c r="P92"/>
  <c r="P91"/>
  <c r="P87"/>
  <c r="P82"/>
  <c r="P81"/>
  <c r="P80"/>
  <c r="P78"/>
  <c r="P75"/>
  <c r="P70"/>
  <c r="P67"/>
  <c r="P66"/>
  <c r="P65"/>
  <c r="P64"/>
  <c r="P57"/>
  <c r="P56"/>
  <c r="P55"/>
  <c r="P52"/>
  <c r="P51"/>
  <c r="P50"/>
  <c r="P49"/>
  <c r="P48"/>
  <c r="P44"/>
  <c r="P42"/>
  <c r="P41"/>
  <c r="P40"/>
  <c r="P38"/>
  <c r="P36"/>
  <c r="P35"/>
  <c r="P31"/>
  <c r="P29"/>
  <c r="P27"/>
  <c r="P26"/>
  <c r="P25"/>
  <c r="P24"/>
  <c r="P22"/>
  <c r="P21"/>
  <c r="P20"/>
  <c r="P19"/>
  <c r="P17"/>
  <c r="P16"/>
  <c r="P13"/>
  <c r="P10"/>
  <c r="O162"/>
  <c r="O161"/>
  <c r="O159"/>
  <c r="O157"/>
  <c r="O155"/>
  <c r="O154"/>
  <c r="O153"/>
  <c r="O148"/>
  <c r="O147"/>
  <c r="O144"/>
  <c r="O143"/>
  <c r="O142"/>
  <c r="O141"/>
  <c r="O140"/>
  <c r="O139"/>
  <c r="O136"/>
  <c r="O135"/>
  <c r="O132"/>
  <c r="O129"/>
  <c r="O126"/>
  <c r="O125"/>
  <c r="O124"/>
  <c r="O123"/>
  <c r="O122"/>
  <c r="O121"/>
  <c r="O120"/>
  <c r="O118"/>
  <c r="O117"/>
  <c r="O113"/>
  <c r="O112"/>
  <c r="O111"/>
  <c r="O110"/>
  <c r="O109"/>
  <c r="O107"/>
  <c r="O106"/>
  <c r="O105"/>
  <c r="O104"/>
  <c r="O103"/>
  <c r="O102"/>
  <c r="O101"/>
  <c r="O100"/>
  <c r="O97"/>
  <c r="O96"/>
  <c r="O95"/>
  <c r="O93"/>
  <c r="O92"/>
  <c r="O91"/>
  <c r="O87"/>
  <c r="O82"/>
  <c r="O81"/>
  <c r="O78"/>
  <c r="O75"/>
  <c r="O70"/>
  <c r="O67"/>
  <c r="O66"/>
  <c r="O65"/>
  <c r="O64"/>
  <c r="O57"/>
  <c r="O56"/>
  <c r="O55"/>
  <c r="O54"/>
  <c r="O52"/>
  <c r="O51"/>
  <c r="O50"/>
  <c r="O49"/>
  <c r="O48"/>
  <c r="O44"/>
  <c r="O42"/>
  <c r="O41"/>
  <c r="O40"/>
  <c r="O38"/>
  <c r="O36"/>
  <c r="O35"/>
  <c r="O31"/>
  <c r="O29"/>
  <c r="O27"/>
  <c r="O26"/>
  <c r="O25"/>
  <c r="O24"/>
  <c r="O22"/>
  <c r="O21"/>
  <c r="O20"/>
  <c r="O19"/>
  <c r="O17"/>
  <c r="O16"/>
  <c r="O13"/>
  <c r="O10"/>
  <c r="N161"/>
  <c r="N159"/>
  <c r="N147"/>
  <c r="N141"/>
  <c r="N140"/>
  <c r="N139"/>
  <c r="N136"/>
  <c r="N132"/>
  <c r="N124"/>
  <c r="N120"/>
  <c r="N119"/>
  <c r="N70"/>
  <c r="N58"/>
  <c r="N56"/>
  <c r="N52"/>
  <c r="N49"/>
  <c r="N48"/>
  <c r="N36"/>
  <c r="N29"/>
  <c r="N27"/>
  <c r="N17"/>
  <c r="N16"/>
  <c r="N10"/>
  <c r="J162"/>
  <c r="J157"/>
  <c r="J155"/>
  <c r="J154"/>
  <c r="J153"/>
  <c r="J148"/>
  <c r="J144"/>
  <c r="J143"/>
  <c r="J142"/>
  <c r="J141"/>
  <c r="J140"/>
  <c r="J139"/>
  <c r="J136"/>
  <c r="J135"/>
  <c r="J132"/>
  <c r="J129"/>
  <c r="J126"/>
  <c r="J125"/>
  <c r="J124"/>
  <c r="E124" s="1"/>
  <c r="J123"/>
  <c r="J122"/>
  <c r="J121"/>
  <c r="J120"/>
  <c r="E120" s="1"/>
  <c r="J118"/>
  <c r="J113"/>
  <c r="J112"/>
  <c r="J111"/>
  <c r="J110"/>
  <c r="J109"/>
  <c r="J107"/>
  <c r="J106"/>
  <c r="J105"/>
  <c r="J104"/>
  <c r="J103"/>
  <c r="J102"/>
  <c r="J101"/>
  <c r="J97"/>
  <c r="J96"/>
  <c r="J93"/>
  <c r="J92"/>
  <c r="J87"/>
  <c r="J82"/>
  <c r="J81"/>
  <c r="J78"/>
  <c r="E76" s="1"/>
  <c r="J75"/>
  <c r="J70"/>
  <c r="J67"/>
  <c r="J66"/>
  <c r="J65"/>
  <c r="J64"/>
  <c r="J57"/>
  <c r="J56"/>
  <c r="J55"/>
  <c r="J52"/>
  <c r="J51"/>
  <c r="J50"/>
  <c r="J49"/>
  <c r="J42"/>
  <c r="J41"/>
  <c r="J38"/>
  <c r="J36"/>
  <c r="J31"/>
  <c r="J29"/>
  <c r="J27"/>
  <c r="J26"/>
  <c r="J25"/>
  <c r="J24"/>
  <c r="J22"/>
  <c r="J21"/>
  <c r="J20"/>
  <c r="J19"/>
  <c r="J17"/>
  <c r="J13"/>
  <c r="J10"/>
  <c r="I162"/>
  <c r="I157"/>
  <c r="I155"/>
  <c r="I154"/>
  <c r="I153"/>
  <c r="I148"/>
  <c r="I147"/>
  <c r="I144"/>
  <c r="I143"/>
  <c r="I142"/>
  <c r="I141"/>
  <c r="I140"/>
  <c r="I139"/>
  <c r="I136"/>
  <c r="I135"/>
  <c r="I132"/>
  <c r="I129"/>
  <c r="I126"/>
  <c r="I125"/>
  <c r="I124"/>
  <c r="I123"/>
  <c r="I122"/>
  <c r="I121"/>
  <c r="I120"/>
  <c r="I119"/>
  <c r="I118"/>
  <c r="I113"/>
  <c r="I112"/>
  <c r="I111"/>
  <c r="I110"/>
  <c r="I109"/>
  <c r="I107"/>
  <c r="I106"/>
  <c r="I105"/>
  <c r="I104"/>
  <c r="I103"/>
  <c r="I102"/>
  <c r="I101"/>
  <c r="I97"/>
  <c r="I96"/>
  <c r="I94"/>
  <c r="I93"/>
  <c r="I92"/>
  <c r="I87"/>
  <c r="I82"/>
  <c r="I81"/>
  <c r="I80"/>
  <c r="I78"/>
  <c r="I75"/>
  <c r="I70"/>
  <c r="I67"/>
  <c r="I66"/>
  <c r="I65"/>
  <c r="I64"/>
  <c r="I57"/>
  <c r="I56"/>
  <c r="I55"/>
  <c r="I52"/>
  <c r="I51"/>
  <c r="I50"/>
  <c r="I49"/>
  <c r="I48"/>
  <c r="I42"/>
  <c r="I41"/>
  <c r="I38"/>
  <c r="I36"/>
  <c r="I31"/>
  <c r="I29"/>
  <c r="I27"/>
  <c r="I26"/>
  <c r="I25"/>
  <c r="I24"/>
  <c r="I22"/>
  <c r="I21"/>
  <c r="I20"/>
  <c r="I19"/>
  <c r="I17"/>
  <c r="I13"/>
  <c r="I10"/>
  <c r="F9"/>
  <c r="F8" s="1"/>
  <c r="G9"/>
  <c r="G8" s="1"/>
  <c r="H9"/>
  <c r="H8" s="1"/>
  <c r="K150"/>
  <c r="K149" s="1"/>
  <c r="M149"/>
  <c r="L149"/>
  <c r="H149"/>
  <c r="G149"/>
  <c r="F149"/>
  <c r="M146"/>
  <c r="M145" s="1"/>
  <c r="L146"/>
  <c r="L145" s="1"/>
  <c r="H146"/>
  <c r="G146"/>
  <c r="G145" s="1"/>
  <c r="F146"/>
  <c r="F145" s="1"/>
  <c r="M138"/>
  <c r="M137" s="1"/>
  <c r="L138"/>
  <c r="L137" s="1"/>
  <c r="H138"/>
  <c r="H137" s="1"/>
  <c r="G138"/>
  <c r="G137" s="1"/>
  <c r="F138"/>
  <c r="F137" s="1"/>
  <c r="M134"/>
  <c r="M133" s="1"/>
  <c r="L134"/>
  <c r="L133" s="1"/>
  <c r="H134"/>
  <c r="H133" s="1"/>
  <c r="G134"/>
  <c r="G133" s="1"/>
  <c r="F134"/>
  <c r="F133" s="1"/>
  <c r="K124"/>
  <c r="K120"/>
  <c r="K119"/>
  <c r="F119"/>
  <c r="F116"/>
  <c r="O116" s="1"/>
  <c r="F90"/>
  <c r="F80"/>
  <c r="O80" s="1"/>
  <c r="O76"/>
  <c r="O71"/>
  <c r="K70"/>
  <c r="E54"/>
  <c r="M53"/>
  <c r="L53"/>
  <c r="H53"/>
  <c r="G53"/>
  <c r="F53"/>
  <c r="K52"/>
  <c r="E40"/>
  <c r="M39"/>
  <c r="L39"/>
  <c r="F39"/>
  <c r="M30"/>
  <c r="L30"/>
  <c r="F30"/>
  <c r="E30"/>
  <c r="E28"/>
  <c r="M28"/>
  <c r="L28"/>
  <c r="H28"/>
  <c r="G28"/>
  <c r="F28"/>
  <c r="M12"/>
  <c r="L12"/>
  <c r="H12"/>
  <c r="G12"/>
  <c r="F12"/>
  <c r="E9"/>
  <c r="E8" s="1"/>
  <c r="M8"/>
  <c r="L8"/>
  <c r="O90" l="1"/>
  <c r="F89"/>
  <c r="F88" s="1"/>
  <c r="O88" s="1"/>
  <c r="P90"/>
  <c r="H89"/>
  <c r="H88" s="1"/>
  <c r="P88" s="1"/>
  <c r="E33"/>
  <c r="L33"/>
  <c r="K33"/>
  <c r="H33"/>
  <c r="F33"/>
  <c r="P58"/>
  <c r="F69"/>
  <c r="Q115"/>
  <c r="Q156"/>
  <c r="M68"/>
  <c r="N68" s="1"/>
  <c r="M69"/>
  <c r="N71"/>
  <c r="L89"/>
  <c r="M33"/>
  <c r="G33"/>
  <c r="L68"/>
  <c r="L69"/>
  <c r="N69" s="1"/>
  <c r="L88"/>
  <c r="J58"/>
  <c r="Q85"/>
  <c r="P146"/>
  <c r="H145"/>
  <c r="H69"/>
  <c r="P69" s="1"/>
  <c r="P71"/>
  <c r="Q131"/>
  <c r="Q128"/>
  <c r="Q127"/>
  <c r="G69"/>
  <c r="G68" s="1"/>
  <c r="Q83"/>
  <c r="Q73"/>
  <c r="Q108"/>
  <c r="Q47"/>
  <c r="Q62"/>
  <c r="I58"/>
  <c r="Q60"/>
  <c r="O58"/>
  <c r="P116"/>
  <c r="I116"/>
  <c r="G89"/>
  <c r="P99"/>
  <c r="Q98"/>
  <c r="Q23"/>
  <c r="P138"/>
  <c r="Q63"/>
  <c r="Q37"/>
  <c r="Q45"/>
  <c r="Q46"/>
  <c r="Q15"/>
  <c r="Q116"/>
  <c r="O8"/>
  <c r="Q114"/>
  <c r="I39"/>
  <c r="G88"/>
  <c r="J137"/>
  <c r="G11"/>
  <c r="I71"/>
  <c r="Q29"/>
  <c r="I99"/>
  <c r="I90"/>
  <c r="O28"/>
  <c r="O30"/>
  <c r="H32"/>
  <c r="P34"/>
  <c r="O53"/>
  <c r="O133"/>
  <c r="N133"/>
  <c r="J145"/>
  <c r="K11"/>
  <c r="Q18"/>
  <c r="Q21"/>
  <c r="Q24"/>
  <c r="Q26"/>
  <c r="Q38"/>
  <c r="Q41"/>
  <c r="Q44"/>
  <c r="Q51"/>
  <c r="Q55"/>
  <c r="Q57"/>
  <c r="Q64"/>
  <c r="Q66"/>
  <c r="Q70"/>
  <c r="Q75"/>
  <c r="Q80"/>
  <c r="Q82"/>
  <c r="Q92"/>
  <c r="Q20"/>
  <c r="Q22"/>
  <c r="Q25"/>
  <c r="Q27"/>
  <c r="Q31"/>
  <c r="Q50"/>
  <c r="Q52"/>
  <c r="Q65"/>
  <c r="Q67"/>
  <c r="Q71"/>
  <c r="Q78"/>
  <c r="Q81"/>
  <c r="Q87"/>
  <c r="Q93"/>
  <c r="Q76"/>
  <c r="I76"/>
  <c r="H68"/>
  <c r="P68" s="1"/>
  <c r="Q19"/>
  <c r="E11"/>
  <c r="N150"/>
  <c r="Q96"/>
  <c r="Q101"/>
  <c r="Q103"/>
  <c r="Q105"/>
  <c r="Q107"/>
  <c r="Q110"/>
  <c r="Q112"/>
  <c r="Q118"/>
  <c r="Q120"/>
  <c r="Q122"/>
  <c r="Q124"/>
  <c r="Q126"/>
  <c r="Q132"/>
  <c r="Q136"/>
  <c r="Q140"/>
  <c r="Q142"/>
  <c r="Q144"/>
  <c r="Q148"/>
  <c r="Q154"/>
  <c r="Q157"/>
  <c r="Q162"/>
  <c r="N149"/>
  <c r="Q97"/>
  <c r="Q102"/>
  <c r="Q104"/>
  <c r="Q106"/>
  <c r="Q109"/>
  <c r="Q111"/>
  <c r="Q113"/>
  <c r="Q121"/>
  <c r="Q123"/>
  <c r="Q125"/>
  <c r="Q129"/>
  <c r="Q135"/>
  <c r="Q143"/>
  <c r="Q153"/>
  <c r="Q155"/>
  <c r="Q159"/>
  <c r="Q161"/>
  <c r="Q147"/>
  <c r="Q141"/>
  <c r="Q139"/>
  <c r="Q56"/>
  <c r="Q42"/>
  <c r="Q49"/>
  <c r="O39"/>
  <c r="N39"/>
  <c r="Q48"/>
  <c r="K32"/>
  <c r="Q36"/>
  <c r="Q90"/>
  <c r="J133"/>
  <c r="J149"/>
  <c r="J34"/>
  <c r="J39"/>
  <c r="J71"/>
  <c r="J76"/>
  <c r="J80"/>
  <c r="J90"/>
  <c r="J94"/>
  <c r="J99"/>
  <c r="J116"/>
  <c r="O94"/>
  <c r="Q94" s="1"/>
  <c r="O99"/>
  <c r="Q99" s="1"/>
  <c r="Q13"/>
  <c r="Q17"/>
  <c r="P39"/>
  <c r="J30"/>
  <c r="J28"/>
  <c r="O34"/>
  <c r="Q34" s="1"/>
  <c r="J53"/>
  <c r="N53"/>
  <c r="N88"/>
  <c r="O137"/>
  <c r="N137"/>
  <c r="O145"/>
  <c r="N145"/>
  <c r="O149"/>
  <c r="P150"/>
  <c r="O150"/>
  <c r="I34"/>
  <c r="J119"/>
  <c r="E119" s="1"/>
  <c r="O119"/>
  <c r="Q119" s="1"/>
  <c r="I134"/>
  <c r="I138"/>
  <c r="I146"/>
  <c r="I150"/>
  <c r="J134"/>
  <c r="J138"/>
  <c r="J146"/>
  <c r="J150"/>
  <c r="N34"/>
  <c r="N89"/>
  <c r="O134"/>
  <c r="O138"/>
  <c r="O146"/>
  <c r="Q146" s="1"/>
  <c r="P30"/>
  <c r="Q30" s="1"/>
  <c r="P53"/>
  <c r="P133"/>
  <c r="Q133" s="1"/>
  <c r="P137"/>
  <c r="P145"/>
  <c r="Q145" s="1"/>
  <c r="P149"/>
  <c r="O12"/>
  <c r="N12"/>
  <c r="P28"/>
  <c r="I8"/>
  <c r="I28"/>
  <c r="I30"/>
  <c r="I53"/>
  <c r="I133"/>
  <c r="I137"/>
  <c r="I149"/>
  <c r="N134"/>
  <c r="N138"/>
  <c r="N146"/>
  <c r="P134"/>
  <c r="P12"/>
  <c r="Q16"/>
  <c r="N28"/>
  <c r="J12"/>
  <c r="I12"/>
  <c r="P8"/>
  <c r="N8"/>
  <c r="O9"/>
  <c r="Q10"/>
  <c r="N9"/>
  <c r="J8"/>
  <c r="P9"/>
  <c r="J9"/>
  <c r="I9"/>
  <c r="L11"/>
  <c r="F32"/>
  <c r="G32"/>
  <c r="F11"/>
  <c r="H11"/>
  <c r="M11"/>
  <c r="E32"/>
  <c r="E138"/>
  <c r="E137" s="1"/>
  <c r="J69" l="1"/>
  <c r="Q28"/>
  <c r="Q138"/>
  <c r="I69"/>
  <c r="Q58"/>
  <c r="Q8"/>
  <c r="I145"/>
  <c r="E69"/>
  <c r="G163"/>
  <c r="Q53"/>
  <c r="Q39"/>
  <c r="Q134"/>
  <c r="Q149"/>
  <c r="Q137"/>
  <c r="I89"/>
  <c r="P89"/>
  <c r="I88"/>
  <c r="Q88"/>
  <c r="I68"/>
  <c r="Q150"/>
  <c r="E88"/>
  <c r="Q12"/>
  <c r="J89"/>
  <c r="O89"/>
  <c r="J33"/>
  <c r="F68"/>
  <c r="O69"/>
  <c r="Q69" s="1"/>
  <c r="M32"/>
  <c r="M163" s="1"/>
  <c r="N33"/>
  <c r="L32"/>
  <c r="L163" s="1"/>
  <c r="O33"/>
  <c r="I32"/>
  <c r="I33"/>
  <c r="Q9"/>
  <c r="P33"/>
  <c r="J88"/>
  <c r="J32"/>
  <c r="O11"/>
  <c r="N11"/>
  <c r="P11"/>
  <c r="J11"/>
  <c r="I11"/>
  <c r="H163"/>
  <c r="F163"/>
  <c r="K163"/>
  <c r="E68"/>
  <c r="I163" l="1"/>
  <c r="O32"/>
  <c r="N163"/>
  <c r="Q89"/>
  <c r="Q33"/>
  <c r="N32"/>
  <c r="P32"/>
  <c r="O68"/>
  <c r="Q68" s="1"/>
  <c r="J68"/>
  <c r="J163"/>
  <c r="O163"/>
  <c r="Q11"/>
  <c r="P163"/>
  <c r="E163"/>
  <c r="Q32" l="1"/>
  <c r="Q163"/>
</calcChain>
</file>

<file path=xl/sharedStrings.xml><?xml version="1.0" encoding="utf-8"?>
<sst xmlns="http://schemas.openxmlformats.org/spreadsheetml/2006/main" count="432" uniqueCount="337">
  <si>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</si>
  <si>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</si>
  <si>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</si>
  <si>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</si>
  <si>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</si>
  <si>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</si>
  <si>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0100000</t>
  </si>
  <si>
    <r>
      <t xml:space="preserve">Районна рада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</si>
  <si>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0110000</t>
  </si>
  <si>
    <r>
      <t xml:space="preserve">Районна рада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</si>
  <si>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</si>
  <si>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</si>
  <si>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</si>
  <si>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</si>
  <si>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</si>
  <si>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r>
      <t xml:space="preserve">Районна державна адміністрація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</si>
  <si>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0210000</t>
  </si>
  <si>
    <r>
      <t xml:space="preserve">Районна державна адміністрація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</si>
  <si>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0215032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</si>
  <si>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</si>
  <si>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</si>
  <si>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</si>
  <si>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>0217370</t>
  </si>
  <si>
    <t>0490</t>
  </si>
  <si>
    <t>Реалізація інших заходів щодо соціально-економічного розвитку територій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</si>
  <si>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</si>
  <si>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</si>
  <si>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</si>
  <si>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</si>
  <si>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</si>
  <si>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0217622</t>
  </si>
  <si>
    <t>0470</t>
  </si>
  <si>
    <t>Реалізація програм і заходів в галузі туризму та курортів</t>
  </si>
  <si>
    <t>0217630</t>
  </si>
  <si>
    <t>Реалізація програм і заходів в галузі зовнішньоекономічної діяльності</t>
  </si>
  <si>
    <t>0218130</t>
  </si>
  <si>
    <t>0320</t>
  </si>
  <si>
    <t>Забезпечення діяльності місцевої пожежної охорони</t>
  </si>
  <si>
    <t>0218230</t>
  </si>
  <si>
    <t>0380</t>
  </si>
  <si>
    <t>Інші заходи громадського порядку та безпеки</t>
  </si>
  <si>
    <t>0512</t>
  </si>
  <si>
    <t>Утилізація відходів</t>
  </si>
  <si>
    <t>0218420</t>
  </si>
  <si>
    <t>0830</t>
  </si>
  <si>
    <t>Інші заходи у сфері засобів масової інформації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</si>
  <si>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</si>
  <si>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</si>
  <si>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</si>
  <si>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</si>
  <si>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0220000</t>
  </si>
  <si>
    <r>
      <t>Мукачівський районний територіальний центр соціального обслуговування (надання соціальних послуг)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</si>
  <si>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0223104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</si>
  <si>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</si>
  <si>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</si>
  <si>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</si>
  <si>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0230000</t>
  </si>
  <si>
    <r>
      <t>Мукачівський районний центр соціальних служб для сім"ї, дітей та молоді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</si>
  <si>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0233121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</si>
  <si>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</si>
  <si>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</si>
  <si>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</si>
  <si>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0600000</t>
  </si>
  <si>
    <r>
      <t xml:space="preserve">Управління освіти, молоді та спорту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</si>
  <si>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0610000</t>
  </si>
  <si>
    <r>
      <t xml:space="preserve">Управління освіти, молоді та спорту РДА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</si>
  <si>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0611010</t>
  </si>
  <si>
    <t>1010</t>
  </si>
  <si>
    <t>0910</t>
  </si>
  <si>
    <t>Надання дошкільної освіти</t>
  </si>
  <si>
    <t>у тому числі за рахунок:</t>
  </si>
  <si>
    <t>коштів районного бюджету:</t>
  </si>
  <si>
    <t>іншої субвенції з місцевих бюджетів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</si>
  <si>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</si>
  <si>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</si>
  <si>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</si>
  <si>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освітньої субвенції </t>
  </si>
  <si>
    <t>субвенції на надання державної підтримки особам з особливими освітніми потребами</t>
  </si>
  <si>
    <t>залишку освітньої субвенції, що утворився станом на 01.01.2019 року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</si>
  <si>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</si>
  <si>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</si>
  <si>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</si>
  <si>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</si>
  <si>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</si>
  <si>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</si>
  <si>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</si>
  <si>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</si>
  <si>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</si>
  <si>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</si>
  <si>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</si>
  <si>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</si>
  <si>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</si>
  <si>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</si>
  <si>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субвенції з місцевого бюджету на здійснення переданих видатків у сфері освіти за рахунок коштів освітньої субвенції</t>
  </si>
  <si>
    <t>коштів районного бюджету</t>
  </si>
  <si>
    <t>0611162</t>
  </si>
  <si>
    <t>1162</t>
  </si>
  <si>
    <t>Інші програми та заходи у сфері освіти</t>
  </si>
  <si>
    <t>0615011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</si>
  <si>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</si>
  <si>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</si>
  <si>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</si>
  <si>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</si>
  <si>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</si>
  <si>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0615062</t>
  </si>
  <si>
    <t>Підтримка спорту вищих досягнень та організацій, які здійснюють фізкультурно-спортивну діяльність у регіоні</t>
  </si>
  <si>
    <t>0619800</t>
  </si>
  <si>
    <t>0700000</t>
  </si>
  <si>
    <r>
      <t xml:space="preserve">Відділ охорони здоров"я РДА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</si>
  <si>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0710000</t>
  </si>
  <si>
    <r>
      <t xml:space="preserve">Відділ охорони здоров"я РДА                   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</si>
  <si>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0712111</t>
  </si>
  <si>
    <t>2111</t>
  </si>
  <si>
    <t>0726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</si>
  <si>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</si>
  <si>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</si>
  <si>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</si>
  <si>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</si>
  <si>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</si>
  <si>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</si>
  <si>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</si>
  <si>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у тому числі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</si>
  <si>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0712152</t>
  </si>
  <si>
    <t>Інші програми та заходи у сфері охорони здоров"я</t>
  </si>
  <si>
    <t>0719800</t>
  </si>
  <si>
    <t>0800000</t>
  </si>
  <si>
    <r>
      <t xml:space="preserve">Управління соціального захисту населення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</si>
  <si>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0810000</t>
  </si>
  <si>
    <r>
      <t xml:space="preserve">Управління соціального захисту населення РДА 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</si>
  <si>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з них,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бюджету, усього:</t>
  </si>
  <si>
    <t>у тому числі: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</si>
  <si>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</si>
  <si>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</si>
  <si>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</si>
  <si>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</si>
  <si>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</si>
  <si>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</si>
  <si>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</si>
  <si>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</si>
  <si>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бюджету, усього: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</si>
  <si>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</si>
  <si>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</si>
  <si>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</si>
  <si>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</si>
  <si>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</si>
  <si>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</si>
  <si>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бюджету, усього: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</si>
  <si>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</si>
  <si>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</si>
  <si>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</si>
  <si>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</si>
  <si>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</si>
  <si>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</si>
  <si>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</si>
  <si>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</si>
  <si>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</si>
  <si>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</si>
  <si>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</si>
  <si>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</si>
  <si>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</si>
  <si>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</si>
  <si>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</si>
  <si>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</si>
  <si>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</si>
  <si>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</si>
  <si>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</si>
  <si>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</si>
  <si>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</si>
  <si>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</si>
  <si>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</si>
  <si>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</si>
  <si>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</si>
  <si>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</si>
  <si>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</si>
  <si>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</si>
  <si>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</si>
  <si>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</si>
  <si>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</si>
  <si>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</si>
  <si>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</si>
  <si>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</si>
  <si>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</si>
  <si>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</si>
  <si>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 рахунок субвенції 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бюджету, усього:</t>
  </si>
  <si>
    <t>0813230</t>
  </si>
  <si>
    <t>3230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</si>
  <si>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</si>
  <si>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t>за рахунок коштів районного бюджету, усього:</t>
  </si>
  <si>
    <t>0813123</t>
  </si>
  <si>
    <t>3123</t>
  </si>
  <si>
    <t>Заходи державної політики з питань сім"ї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</si>
  <si>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</si>
  <si>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</si>
  <si>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</si>
  <si>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</si>
  <si>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</si>
  <si>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</si>
  <si>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</si>
  <si>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</si>
  <si>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усього</t>
  </si>
  <si>
    <t>у тому числі за рахунок коштів обласного бюджету</t>
  </si>
  <si>
    <t>0813242</t>
  </si>
  <si>
    <t>3242</t>
  </si>
  <si>
    <t>Інші заходи у сфері соціального захисту і соціального забезпечення</t>
  </si>
  <si>
    <t>0819800</t>
  </si>
  <si>
    <t>0900000</t>
  </si>
  <si>
    <r>
      <t xml:space="preserve">Служба у справах дітей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</si>
  <si>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0910000</t>
  </si>
  <si>
    <r>
      <t>Служба у справах дітей РДА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</si>
  <si>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0913112</t>
  </si>
  <si>
    <t>3112</t>
  </si>
  <si>
    <t>Заходи державної політики з питань дітей та їх соціального захисту</t>
  </si>
  <si>
    <t>1000000</t>
  </si>
  <si>
    <r>
      <t xml:space="preserve">Відділ культури РДА            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</si>
  <si>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1010000</t>
  </si>
  <si>
    <r>
      <t>Відділ культури РДА</t>
    </r>
    <r>
      <rPr>
        <i/>
        <sz val="10"/>
        <color theme="1"/>
        <rFont val="Times New Roman"/>
        <family val="1"/>
        <charset val="204"/>
      </rPr>
      <t xml:space="preserve">                             (відповідальний виконавець)</t>
    </r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</si>
  <si>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</si>
  <si>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</si>
  <si>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</si>
  <si>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</si>
  <si>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</si>
  <si>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</si>
  <si>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</si>
  <si>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</si>
  <si>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</si>
  <si>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</si>
  <si>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</si>
  <si>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</si>
  <si>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</si>
  <si>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</si>
  <si>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</si>
  <si>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</si>
  <si>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</si>
  <si>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1019800</t>
  </si>
  <si>
    <t>2400000</t>
  </si>
  <si>
    <r>
      <rPr>
        <b/>
        <sz val="10"/>
        <color theme="1"/>
        <rFont val="Times New Roman"/>
        <family val="1"/>
        <charset val="204"/>
      </rPr>
      <t xml:space="preserve">Відділ  агропромислового розвитку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</si>
  <si>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2410000</t>
  </si>
  <si>
    <r>
      <rPr>
        <b/>
        <sz val="10"/>
        <color theme="1"/>
        <rFont val="Times New Roman"/>
        <family val="1"/>
        <charset val="204"/>
      </rPr>
      <t xml:space="preserve">Відділ  агропромислового розвитку РДА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</si>
  <si>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2418311</t>
  </si>
  <si>
    <t>0511</t>
  </si>
  <si>
    <t>Охорона та раціональне використання природних ресурсів</t>
  </si>
  <si>
    <t>2419800</t>
  </si>
  <si>
    <t>3700000</t>
  </si>
  <si>
    <r>
      <t xml:space="preserve">Фінансове управління РДА    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</si>
  <si>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3710000</t>
  </si>
  <si>
    <r>
      <t xml:space="preserve">Фінансове управління  РДА (в частині  міжбюджетних трансфертів, резервного фонду)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</si>
  <si>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3718700</t>
  </si>
  <si>
    <t>8700</t>
  </si>
  <si>
    <t>0133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</si>
  <si>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</si>
  <si>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</si>
  <si>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</si>
  <si>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</si>
  <si>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</si>
  <si>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</si>
  <si>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</si>
  <si>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</si>
  <si>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</si>
  <si>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</si>
  <si>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</si>
  <si>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3719730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</si>
  <si>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</si>
  <si>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3719750</t>
  </si>
  <si>
    <t xml:space="preserve">Субвенції з місцевого бюджету на співфінансування інвестиційних проектів </t>
  </si>
  <si>
    <t>3719800</t>
  </si>
  <si>
    <t xml:space="preserve"> </t>
  </si>
  <si>
    <t>Всього</t>
  </si>
  <si>
    <t>Разом по загальному і спеціальному фондах:</t>
  </si>
  <si>
    <t>% виконання до уточненого плану за 2019 рік</t>
  </si>
  <si>
    <t>Затверджено на 2019 рік з урахуванням змін</t>
  </si>
  <si>
    <t>Затверджено на 2019 рік</t>
  </si>
  <si>
    <t>0217462</t>
  </si>
  <si>
    <t>Утримання та розвиток автомобільних доріг та дорожньої інфраструктури за рахунок відповідної субвенції з державного бюджету</t>
  </si>
  <si>
    <t>субвенції на забезпечення якісної, сучасної та доступної загальної середньої освіти "Нова українська школа"</t>
  </si>
  <si>
    <t>9770</t>
  </si>
  <si>
    <t>3719770</t>
  </si>
  <si>
    <t>0218312</t>
  </si>
  <si>
    <t>0813049</t>
  </si>
  <si>
    <t>3049</t>
  </si>
  <si>
    <t>Відшкодування послуги з догляду за дитиною до трьох років "муніципальна няня"</t>
  </si>
  <si>
    <t>0813086</t>
  </si>
  <si>
    <t>3086</t>
  </si>
  <si>
    <t>Фінансове управління РДА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</si>
  <si>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</si>
  <si>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</si>
  <si>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субвенції на реалізацію заходів, спрямованих на підвищення якості освіти </t>
  </si>
  <si>
    <t>залишку освітньої субвенції обласного бюджету, що утворився станом на 01.01.2019 року</t>
  </si>
  <si>
    <t>інші кошти</t>
  </si>
  <si>
    <t>1170</t>
  </si>
  <si>
    <t>Забезпечення діяльності інклюзивно-ресурсних центрів</t>
  </si>
  <si>
    <t>0218220</t>
  </si>
  <si>
    <t>заходи та роботи з мобілізаційної підготовки місцевого значення</t>
  </si>
  <si>
    <t>за рахунок субвенції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</si>
  <si>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t>за рахунок коштів районного бюджету</t>
  </si>
  <si>
    <t>0813032</t>
  </si>
  <si>
    <t>3032</t>
  </si>
  <si>
    <t>1070</t>
  </si>
  <si>
    <t>Надання пільг окремим категоріям громадян з оплати послуг зв"язку (за рахунок коштів районного бюджету)</t>
  </si>
  <si>
    <t>0813087</t>
  </si>
  <si>
    <t>3087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</si>
  <si>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</si>
  <si>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</si>
  <si>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</si>
  <si>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</si>
  <si>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</si>
  <si>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Уточнений план на 9 місяців 2019 року</t>
  </si>
  <si>
    <t>% виконання до уточненого плану за 9 місяців 2019 року</t>
  </si>
  <si>
    <t>0217361</t>
  </si>
  <si>
    <t>Співфінансування інвестиційних проектів, що реалізуються за рахунок коштів державного фонду регіонального розвитку</t>
  </si>
  <si>
    <t>за рахунок залишку медичної субвенції станом на 01.01.2019 року</t>
  </si>
  <si>
    <t>Первинна медична допомога населенню, що надається центрами первинної медичної (медико-санітарної) допомоги, усього:</t>
  </si>
  <si>
    <t>0717367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</si>
  <si>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</si>
  <si>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місцевості, усього:</t>
  </si>
  <si>
    <t>0813221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</si>
  <si>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</si>
  <si>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усього:</t>
  </si>
  <si>
    <t>у тому числі за рахунок 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</si>
  <si>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</si>
  <si>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</si>
  <si>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</si>
  <si>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</si>
  <si>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</si>
  <si>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0611170</t>
  </si>
  <si>
    <t>за рахунок інщої субвенції з Чинадіївського селищного бюджету</t>
  </si>
  <si>
    <t>3718500</t>
  </si>
  <si>
    <t>8500</t>
  </si>
  <si>
    <t>Нерозподілені трансферти з державного бюджету</t>
  </si>
  <si>
    <t>- cубвенція з державного бюджету місцевим бюджетам на здійснення заходів щодо соціально-економічного розвитку окремих територій</t>
  </si>
  <si>
    <t>інші кошти (власні, гранти, подарунки)</t>
  </si>
  <si>
    <t>Виконано за 2019 рік</t>
  </si>
  <si>
    <t>за рахунок субвенції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</si>
  <si>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</si>
  <si>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</si>
  <si>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</si>
  <si>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Інформація про виконання видаткової частини районного бюджету  Мукачівського району  за 2019 рік</t>
  </si>
  <si>
    <t>грн.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</si>
</sst>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2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7" fillId="0" borderId="0"/>
  </cellStyleXfs>
  <cellXfs count="108">
    <xf numFmtId="0" fontId="0" fillId="0" borderId="0" xfId="0"/>
    <xf numFmtId="0" fontId="1" fillId="0" borderId="0" xfId="0" applyFont="1"/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3" xfId="25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7" xfId="25" applyNumberFormat="1" applyFont="1" applyFill="1" applyBorder="1" applyAlignment="1" applyProtection="1">
      <alignment horizontal="center" vertical="center" wrapText="1"/>
    </xf>
    <xf numFmtId="0" fontId="1" fillId="0" borderId="8" xfId="25" applyNumberFormat="1" applyFont="1" applyFill="1" applyBorder="1" applyAlignment="1" applyProtection="1">
      <alignment horizontal="center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4" fillId="0" borderId="9" xfId="0" quotePrefix="1" applyFont="1" applyFill="1" applyBorder="1" applyAlignment="1">
      <alignment horizontal="center" vertical="center" wrapText="1"/>
    </xf>
    <xf numFmtId="164" fontId="4" fillId="0" borderId="10" xfId="0" quotePrefix="1" applyNumberFormat="1" applyFont="1" applyFill="1" applyBorder="1" applyAlignment="1">
      <alignment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164" fontId="1" fillId="0" borderId="10" xfId="0" quotePrefix="1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wrapText="1"/>
    </xf>
    <xf numFmtId="164" fontId="1" fillId="0" borderId="10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49" fontId="9" fillId="0" borderId="10" xfId="1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vertical="center" wrapText="1"/>
    </xf>
    <xf numFmtId="0" fontId="19" fillId="0" borderId="7" xfId="25" applyNumberFormat="1" applyFont="1" applyFill="1" applyBorder="1" applyAlignment="1" applyProtection="1">
      <alignment horizontal="center" vertical="center" wrapText="1"/>
    </xf>
    <xf numFmtId="0" fontId="19" fillId="0" borderId="8" xfId="2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9" fillId="0" borderId="1" xfId="23" applyNumberFormat="1" applyFont="1" applyFill="1" applyBorder="1" applyAlignment="1">
      <alignment horizontal="center" vertical="center" wrapText="1"/>
    </xf>
    <xf numFmtId="49" fontId="9" fillId="0" borderId="1" xfId="23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" fontId="1" fillId="0" borderId="1" xfId="0" quotePrefix="1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vertical="center" wrapText="1"/>
    </xf>
    <xf numFmtId="164" fontId="21" fillId="0" borderId="1" xfId="0" quotePrefix="1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0" fontId="1" fillId="0" borderId="18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4" fillId="0" borderId="18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10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23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9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22"/>
    <cellStyle name="Обычный" xfId="0" builtinId="0"/>
    <cellStyle name="Обычный 2" xfId="1"/>
    <cellStyle name="Обычный 2 2" xfId="23"/>
    <cellStyle name="Обычный 3" xfId="24"/>
    <cellStyle name="Обычный 4" xfId="25"/>
    <cellStyle name="Обычный 4 2" xfId="26"/>
    <cellStyle name="Обычный 5" xfId="27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2"/>
  <sheetViews>
    <sheetView showZeros="0" tabSelected="1" topLeftCell="D11" workbookViewId="0">
      <selection activeCell="M18" sqref="M18"/>
    </sheetView>
  </sheetViews>
  <sheetFormatPr defaultRowHeight="12.75"/>
  <cols>
    <col min="1" max="1" width="12" style="1" customWidth="1"/>
    <col min="2" max="2" width="9.7109375" style="1" customWidth="1"/>
    <col min="3" max="3" width="9.140625" style="1" customWidth="1"/>
    <col min="4" max="4" width="41.85546875" style="1" customWidth="1"/>
    <col min="5" max="5" width="11.5703125" style="58" customWidth="1"/>
    <col min="6" max="6" width="12.5703125" style="58" customWidth="1"/>
    <col min="7" max="7" width="11.5703125" style="58" hidden="1" customWidth="1"/>
    <col min="8" max="8" width="11.5703125" style="58" customWidth="1"/>
    <col min="9" max="9" width="13.140625" style="58" hidden="1" customWidth="1"/>
    <col min="10" max="10" width="13.7109375" style="58" customWidth="1"/>
    <col min="11" max="11" width="11.5703125" style="58" customWidth="1"/>
    <col min="12" max="12" width="13.85546875" style="58" customWidth="1"/>
    <col min="13" max="13" width="11.5703125" style="58" customWidth="1"/>
    <col min="14" max="14" width="12.5703125" style="58" customWidth="1"/>
    <col min="15" max="15" width="15.7109375" style="58" customWidth="1"/>
    <col min="16" max="16" width="14.5703125" style="58" customWidth="1"/>
    <col min="17" max="17" width="11.85546875" style="58" customWidth="1"/>
    <col min="18" max="20" width="9.140625" style="58"/>
    <col min="21" max="16384" width="9.140625" style="1"/>
  </cols>
  <sheetData>
    <row r="1" spans="1:17" ht="15">
      <c r="Q1" s="68"/>
    </row>
    <row r="2" spans="1:17" ht="15">
      <c r="Q2" s="68"/>
    </row>
    <row r="3" spans="1:17" ht="18.75">
      <c r="A3" s="97" t="s">
        <v>335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>
      <c r="F4" s="99"/>
      <c r="G4" s="99"/>
      <c r="H4" s="99"/>
      <c r="I4" s="99"/>
      <c r="J4" s="99"/>
    </row>
    <row r="5" spans="1:17" ht="13.5" thickBot="1">
      <c r="F5" s="61"/>
      <c r="Q5" s="58" t="s">
        <v>336</v>
      </c>
    </row>
    <row r="6" spans="1:17" ht="12.75" customHeight="1">
      <c r="A6" s="100" t="s">
        <v>0</v>
      </c>
      <c r="B6" s="102" t="s">
        <v>1</v>
      </c>
      <c r="C6" s="104" t="s">
        <v>2</v>
      </c>
      <c r="D6" s="106" t="s">
        <v>3</v>
      </c>
      <c r="E6" s="91" t="s">
        <v>4</v>
      </c>
      <c r="F6" s="92"/>
      <c r="G6" s="92"/>
      <c r="H6" s="92"/>
      <c r="I6" s="92"/>
      <c r="J6" s="93"/>
      <c r="K6" s="91" t="s">
        <v>5</v>
      </c>
      <c r="L6" s="92"/>
      <c r="M6" s="92"/>
      <c r="N6" s="93"/>
      <c r="O6" s="94" t="s">
        <v>267</v>
      </c>
      <c r="P6" s="95"/>
      <c r="Q6" s="96"/>
    </row>
    <row r="7" spans="1:17" ht="66.75" customHeight="1">
      <c r="A7" s="101"/>
      <c r="B7" s="103"/>
      <c r="C7" s="105"/>
      <c r="D7" s="107"/>
      <c r="E7" s="23" t="s">
        <v>270</v>
      </c>
      <c r="F7" s="20" t="s">
        <v>269</v>
      </c>
      <c r="G7" s="19" t="s">
        <v>305</v>
      </c>
      <c r="H7" s="19" t="s">
        <v>330</v>
      </c>
      <c r="I7" s="19" t="s">
        <v>306</v>
      </c>
      <c r="J7" s="30" t="s">
        <v>268</v>
      </c>
      <c r="K7" s="23" t="s">
        <v>270</v>
      </c>
      <c r="L7" s="20" t="s">
        <v>269</v>
      </c>
      <c r="M7" s="19" t="s">
        <v>330</v>
      </c>
      <c r="N7" s="24" t="s">
        <v>268</v>
      </c>
      <c r="O7" s="56" t="s">
        <v>269</v>
      </c>
      <c r="P7" s="69" t="s">
        <v>330</v>
      </c>
      <c r="Q7" s="57" t="s">
        <v>268</v>
      </c>
    </row>
    <row r="8" spans="1:17" ht="24.75" customHeight="1">
      <c r="A8" s="32" t="s">
        <v>6</v>
      </c>
      <c r="B8" s="3"/>
      <c r="C8" s="4"/>
      <c r="D8" s="33" t="s">
        <v>7</v>
      </c>
      <c r="E8" s="27">
        <f>E9</f>
        <v>5052000</v>
      </c>
      <c r="F8" s="6">
        <f t="shared" ref="F8:M9" si="0">F9</f>
        <v>5652000</v>
      </c>
      <c r="G8" s="6">
        <f t="shared" si="0"/>
        <v>4389000</v>
      </c>
      <c r="H8" s="21">
        <f t="shared" si="0"/>
        <v>5377543</v>
      </c>
      <c r="I8" s="22">
        <f>H8/G8*100</f>
        <v>122.52319434951013</v>
      </c>
      <c r="J8" s="25">
        <f>H8/F8*100</f>
        <v>95.144072894550604</v>
      </c>
      <c r="K8" s="59">
        <f>K9</f>
        <v>1300</v>
      </c>
      <c r="L8" s="21">
        <f t="shared" si="0"/>
        <v>1566300</v>
      </c>
      <c r="M8" s="21">
        <f t="shared" si="0"/>
        <v>1564809</v>
      </c>
      <c r="N8" s="25">
        <f>M8/L8*100</f>
        <v>99.904807508140209</v>
      </c>
      <c r="O8" s="26">
        <f>F8+L8</f>
        <v>7218300</v>
      </c>
      <c r="P8" s="5">
        <f>H8+M8</f>
        <v>6942352</v>
      </c>
      <c r="Q8" s="54">
        <f>P8/O8*100</f>
        <v>96.177105412631775</v>
      </c>
    </row>
    <row r="9" spans="1:17" ht="25.5" customHeight="1">
      <c r="A9" s="32" t="s">
        <v>8</v>
      </c>
      <c r="B9" s="3"/>
      <c r="C9" s="4"/>
      <c r="D9" s="33" t="s">
        <v>9</v>
      </c>
      <c r="E9" s="27">
        <f>E10</f>
        <v>5052000</v>
      </c>
      <c r="F9" s="6">
        <f t="shared" si="0"/>
        <v>5652000</v>
      </c>
      <c r="G9" s="6">
        <f t="shared" si="0"/>
        <v>4389000</v>
      </c>
      <c r="H9" s="21">
        <f t="shared" si="0"/>
        <v>5377543</v>
      </c>
      <c r="I9" s="22">
        <f t="shared" ref="I9:I94" si="1">H9/G9*100</f>
        <v>122.52319434951013</v>
      </c>
      <c r="J9" s="25">
        <f t="shared" ref="J9:J94" si="2">H9/F9*100</f>
        <v>95.144072894550604</v>
      </c>
      <c r="K9" s="59">
        <f>K10</f>
        <v>1300</v>
      </c>
      <c r="L9" s="59">
        <f>L10</f>
        <v>1566300</v>
      </c>
      <c r="M9" s="59">
        <f>M10</f>
        <v>1564809</v>
      </c>
      <c r="N9" s="25">
        <f t="shared" ref="N9:N89" si="3">M9/L9*100</f>
        <v>99.904807508140209</v>
      </c>
      <c r="O9" s="26">
        <f t="shared" ref="O9:O95" si="4">F9+L9</f>
        <v>7218300</v>
      </c>
      <c r="P9" s="5">
        <f t="shared" ref="P9:P95" si="5">H9+M9</f>
        <v>6942352</v>
      </c>
      <c r="Q9" s="54">
        <f t="shared" ref="Q9:Q94" si="6">P9/O9*100</f>
        <v>96.177105412631775</v>
      </c>
    </row>
    <row r="10" spans="1:17" ht="69.75" customHeight="1">
      <c r="A10" s="34" t="s">
        <v>10</v>
      </c>
      <c r="B10" s="7" t="s">
        <v>11</v>
      </c>
      <c r="C10" s="8" t="s">
        <v>12</v>
      </c>
      <c r="D10" s="35" t="s">
        <v>13</v>
      </c>
      <c r="E10" s="27">
        <v>5052000</v>
      </c>
      <c r="F10" s="6">
        <v>5652000</v>
      </c>
      <c r="G10" s="6">
        <v>4389000</v>
      </c>
      <c r="H10" s="21">
        <v>5377543</v>
      </c>
      <c r="I10" s="22">
        <f t="shared" si="1"/>
        <v>122.52319434951013</v>
      </c>
      <c r="J10" s="25">
        <f t="shared" si="2"/>
        <v>95.144072894550604</v>
      </c>
      <c r="K10" s="59">
        <v>1300</v>
      </c>
      <c r="L10" s="21">
        <v>1566300</v>
      </c>
      <c r="M10" s="21">
        <v>1564809</v>
      </c>
      <c r="N10" s="25">
        <f t="shared" si="3"/>
        <v>99.904807508140209</v>
      </c>
      <c r="O10" s="26">
        <f t="shared" si="4"/>
        <v>7218300</v>
      </c>
      <c r="P10" s="5">
        <f t="shared" si="5"/>
        <v>6942352</v>
      </c>
      <c r="Q10" s="54">
        <f t="shared" si="6"/>
        <v>96.177105412631775</v>
      </c>
    </row>
    <row r="11" spans="1:17" ht="32.25" customHeight="1">
      <c r="A11" s="32" t="s">
        <v>14</v>
      </c>
      <c r="B11" s="3"/>
      <c r="C11" s="4"/>
      <c r="D11" s="33" t="s">
        <v>15</v>
      </c>
      <c r="E11" s="6">
        <f>E12+E28+E30</f>
        <v>7523500</v>
      </c>
      <c r="F11" s="6">
        <f>F12+F28+F30</f>
        <v>17439825</v>
      </c>
      <c r="G11" s="6">
        <f>G12+G28+G30</f>
        <v>14206525</v>
      </c>
      <c r="H11" s="21">
        <f>H12+H28+H30</f>
        <v>15644148</v>
      </c>
      <c r="I11" s="22">
        <f t="shared" si="1"/>
        <v>110.11945567265747</v>
      </c>
      <c r="J11" s="25">
        <f t="shared" si="2"/>
        <v>89.703583608207083</v>
      </c>
      <c r="K11" s="21">
        <f>K12+K28+K30</f>
        <v>220000</v>
      </c>
      <c r="L11" s="21">
        <f>L12+L28+L30</f>
        <v>18017206</v>
      </c>
      <c r="M11" s="21">
        <f>M12+M28+M30</f>
        <v>17799288</v>
      </c>
      <c r="N11" s="25">
        <f t="shared" si="3"/>
        <v>98.790500591490158</v>
      </c>
      <c r="O11" s="26">
        <f t="shared" si="4"/>
        <v>35457031</v>
      </c>
      <c r="P11" s="5">
        <f t="shared" si="5"/>
        <v>33443436</v>
      </c>
      <c r="Q11" s="54">
        <f t="shared" si="6"/>
        <v>94.321027612266803</v>
      </c>
    </row>
    <row r="12" spans="1:17" ht="32.25" customHeight="1">
      <c r="A12" s="32" t="s">
        <v>16</v>
      </c>
      <c r="B12" s="7"/>
      <c r="C12" s="9"/>
      <c r="D12" s="33" t="s">
        <v>17</v>
      </c>
      <c r="E12" s="6">
        <f>SUM(E13:E27)</f>
        <v>2611500</v>
      </c>
      <c r="F12" s="6">
        <f>SUM(F13:F27)</f>
        <v>12329825</v>
      </c>
      <c r="G12" s="6">
        <f>SUM(G13:G27)</f>
        <v>10343125</v>
      </c>
      <c r="H12" s="21">
        <f>SUM(H13:H27)</f>
        <v>10561556</v>
      </c>
      <c r="I12" s="22">
        <f t="shared" si="1"/>
        <v>102.11184724152518</v>
      </c>
      <c r="J12" s="25">
        <f t="shared" si="2"/>
        <v>85.658604238097453</v>
      </c>
      <c r="K12" s="27">
        <f>SUM(K13:K27)</f>
        <v>0</v>
      </c>
      <c r="L12" s="21">
        <f>SUM(L13:L27)</f>
        <v>17797206</v>
      </c>
      <c r="M12" s="21">
        <f>SUM(M13:M27)</f>
        <v>17612562</v>
      </c>
      <c r="N12" s="25">
        <f t="shared" si="3"/>
        <v>98.962511306550027</v>
      </c>
      <c r="O12" s="26">
        <f t="shared" si="4"/>
        <v>30127031</v>
      </c>
      <c r="P12" s="5">
        <f t="shared" si="5"/>
        <v>28174118</v>
      </c>
      <c r="Q12" s="54">
        <f t="shared" si="6"/>
        <v>93.517738272981504</v>
      </c>
    </row>
    <row r="13" spans="1:17" ht="38.25">
      <c r="A13" s="34" t="s">
        <v>18</v>
      </c>
      <c r="B13" s="7" t="s">
        <v>19</v>
      </c>
      <c r="C13" s="8" t="s">
        <v>20</v>
      </c>
      <c r="D13" s="35" t="s">
        <v>21</v>
      </c>
      <c r="E13" s="27">
        <v>2611500</v>
      </c>
      <c r="F13" s="6">
        <v>2611500</v>
      </c>
      <c r="G13" s="6">
        <v>1960500</v>
      </c>
      <c r="H13" s="21">
        <v>2286805</v>
      </c>
      <c r="I13" s="22">
        <f t="shared" si="1"/>
        <v>116.64396837541445</v>
      </c>
      <c r="J13" s="25">
        <f t="shared" si="2"/>
        <v>87.566724104920553</v>
      </c>
      <c r="K13" s="59"/>
      <c r="L13" s="21"/>
      <c r="M13" s="21">
        <v>0</v>
      </c>
      <c r="N13" s="25"/>
      <c r="O13" s="26">
        <f t="shared" si="4"/>
        <v>2611500</v>
      </c>
      <c r="P13" s="5">
        <f t="shared" si="5"/>
        <v>2286805</v>
      </c>
      <c r="Q13" s="54">
        <f t="shared" si="6"/>
        <v>87.566724104920553</v>
      </c>
    </row>
    <row r="14" spans="1:17" ht="38.25">
      <c r="A14" s="7" t="s">
        <v>307</v>
      </c>
      <c r="B14" s="7">
        <v>7361</v>
      </c>
      <c r="C14" s="11" t="s">
        <v>23</v>
      </c>
      <c r="D14" s="70" t="s">
        <v>308</v>
      </c>
      <c r="E14" s="27"/>
      <c r="F14" s="6"/>
      <c r="G14" s="6"/>
      <c r="H14" s="21"/>
      <c r="I14" s="22"/>
      <c r="J14" s="25"/>
      <c r="K14" s="59"/>
      <c r="L14" s="21">
        <v>705000</v>
      </c>
      <c r="M14" s="21">
        <v>704981</v>
      </c>
      <c r="N14" s="25"/>
      <c r="O14" s="26">
        <f t="shared" si="4"/>
        <v>705000</v>
      </c>
      <c r="P14" s="5">
        <f t="shared" si="5"/>
        <v>704981</v>
      </c>
      <c r="Q14" s="54">
        <f t="shared" si="6"/>
        <v>99.997304964538998</v>
      </c>
    </row>
    <row r="15" spans="1:17" ht="38.25">
      <c r="A15" s="34" t="s">
        <v>283</v>
      </c>
      <c r="B15" s="7">
        <v>7363</v>
      </c>
      <c r="C15" s="10" t="s">
        <v>23</v>
      </c>
      <c r="D15" s="37" t="s">
        <v>284</v>
      </c>
      <c r="E15" s="27"/>
      <c r="F15" s="6"/>
      <c r="G15" s="6"/>
      <c r="H15" s="21"/>
      <c r="I15" s="22"/>
      <c r="J15" s="25"/>
      <c r="K15" s="59"/>
      <c r="L15" s="21">
        <v>1239000</v>
      </c>
      <c r="M15" s="21">
        <v>1238995</v>
      </c>
      <c r="N15" s="25">
        <f>M15/L15*100</f>
        <v>99.999596448748989</v>
      </c>
      <c r="O15" s="26">
        <f t="shared" ref="O15" si="7">F15+L15</f>
        <v>1239000</v>
      </c>
      <c r="P15" s="5">
        <f t="shared" ref="P15" si="8">H15+M15</f>
        <v>1238995</v>
      </c>
      <c r="Q15" s="54">
        <f t="shared" ref="Q15" si="9">P15/O15*100</f>
        <v>99.999596448748989</v>
      </c>
    </row>
    <row r="16" spans="1:17" ht="29.25" customHeight="1">
      <c r="A16" s="34" t="s">
        <v>22</v>
      </c>
      <c r="B16" s="7">
        <v>7370</v>
      </c>
      <c r="C16" s="10" t="s">
        <v>23</v>
      </c>
      <c r="D16" s="36" t="s">
        <v>24</v>
      </c>
      <c r="E16" s="27"/>
      <c r="F16" s="6">
        <v>0</v>
      </c>
      <c r="G16" s="6">
        <v>0</v>
      </c>
      <c r="H16" s="21">
        <v>0</v>
      </c>
      <c r="I16" s="22"/>
      <c r="J16" s="25"/>
      <c r="K16" s="59"/>
      <c r="L16" s="21">
        <v>449100</v>
      </c>
      <c r="M16" s="21">
        <v>280012</v>
      </c>
      <c r="N16" s="25">
        <f>M16/L16*100</f>
        <v>62.349588065018921</v>
      </c>
      <c r="O16" s="26">
        <f t="shared" si="4"/>
        <v>449100</v>
      </c>
      <c r="P16" s="5">
        <f t="shared" si="5"/>
        <v>280012</v>
      </c>
      <c r="Q16" s="54">
        <f t="shared" si="6"/>
        <v>62.349588065018921</v>
      </c>
    </row>
    <row r="17" spans="1:17" ht="38.25">
      <c r="A17" s="34" t="s">
        <v>25</v>
      </c>
      <c r="B17" s="7">
        <v>7461</v>
      </c>
      <c r="C17" s="11" t="s">
        <v>26</v>
      </c>
      <c r="D17" s="37" t="s">
        <v>27</v>
      </c>
      <c r="E17" s="27"/>
      <c r="F17" s="6">
        <v>4165194</v>
      </c>
      <c r="G17" s="6">
        <v>3162194</v>
      </c>
      <c r="H17" s="21">
        <v>3273740</v>
      </c>
      <c r="I17" s="22">
        <f t="shared" si="1"/>
        <v>103.52748756085172</v>
      </c>
      <c r="J17" s="25">
        <f t="shared" si="2"/>
        <v>78.597539514365948</v>
      </c>
      <c r="K17" s="59"/>
      <c r="L17" s="21">
        <v>164106</v>
      </c>
      <c r="M17" s="21">
        <v>152408</v>
      </c>
      <c r="N17" s="25">
        <f>M17/L17*100</f>
        <v>92.871680499189551</v>
      </c>
      <c r="O17" s="26">
        <f t="shared" si="4"/>
        <v>4329300</v>
      </c>
      <c r="P17" s="5">
        <f t="shared" si="5"/>
        <v>3426148</v>
      </c>
      <c r="Q17" s="54">
        <f t="shared" si="6"/>
        <v>79.138613632688887</v>
      </c>
    </row>
    <row r="18" spans="1:17" ht="38.25">
      <c r="A18" s="34" t="s">
        <v>271</v>
      </c>
      <c r="B18" s="7">
        <v>7462</v>
      </c>
      <c r="C18" s="11" t="s">
        <v>26</v>
      </c>
      <c r="D18" s="37" t="s">
        <v>272</v>
      </c>
      <c r="E18" s="27"/>
      <c r="F18" s="6"/>
      <c r="G18" s="6"/>
      <c r="H18" s="21"/>
      <c r="I18" s="22"/>
      <c r="J18" s="25"/>
      <c r="K18" s="59"/>
      <c r="L18" s="21">
        <v>11911000</v>
      </c>
      <c r="M18" s="21">
        <v>11907228</v>
      </c>
      <c r="N18" s="25">
        <f>M18/L18*100</f>
        <v>99.968331794139871</v>
      </c>
      <c r="O18" s="26">
        <f t="shared" si="4"/>
        <v>11911000</v>
      </c>
      <c r="P18" s="5">
        <f t="shared" si="5"/>
        <v>11907228</v>
      </c>
      <c r="Q18" s="54">
        <f t="shared" si="6"/>
        <v>99.968331794139871</v>
      </c>
    </row>
    <row r="19" spans="1:17" ht="42.75" customHeight="1">
      <c r="A19" s="34" t="s">
        <v>28</v>
      </c>
      <c r="B19" s="7">
        <v>7463</v>
      </c>
      <c r="C19" s="11" t="s">
        <v>26</v>
      </c>
      <c r="D19" s="37" t="s">
        <v>29</v>
      </c>
      <c r="E19" s="27"/>
      <c r="F19" s="6">
        <v>2243431</v>
      </c>
      <c r="G19" s="6">
        <v>1743431</v>
      </c>
      <c r="H19" s="21">
        <v>1829094</v>
      </c>
      <c r="I19" s="22">
        <f t="shared" si="1"/>
        <v>104.91347234275403</v>
      </c>
      <c r="J19" s="25">
        <f t="shared" si="2"/>
        <v>81.531101246260747</v>
      </c>
      <c r="K19" s="59"/>
      <c r="L19" s="21">
        <v>3000000</v>
      </c>
      <c r="M19" s="21">
        <v>2999938</v>
      </c>
      <c r="N19" s="25">
        <f>M19/L19*100</f>
        <v>99.997933333333336</v>
      </c>
      <c r="O19" s="26">
        <f t="shared" si="4"/>
        <v>5243431</v>
      </c>
      <c r="P19" s="5">
        <f t="shared" si="5"/>
        <v>4829032</v>
      </c>
      <c r="Q19" s="54">
        <f t="shared" si="6"/>
        <v>92.096796925524529</v>
      </c>
    </row>
    <row r="20" spans="1:17" ht="30.75" customHeight="1">
      <c r="A20" s="34" t="s">
        <v>30</v>
      </c>
      <c r="B20" s="7">
        <v>7622</v>
      </c>
      <c r="C20" s="11" t="s">
        <v>31</v>
      </c>
      <c r="D20" s="38" t="s">
        <v>32</v>
      </c>
      <c r="E20" s="27"/>
      <c r="F20" s="6">
        <v>46200</v>
      </c>
      <c r="G20" s="6">
        <v>46200</v>
      </c>
      <c r="H20" s="21">
        <v>46077</v>
      </c>
      <c r="I20" s="22">
        <f t="shared" si="1"/>
        <v>99.733766233766232</v>
      </c>
      <c r="J20" s="25">
        <f t="shared" si="2"/>
        <v>99.733766233766232</v>
      </c>
      <c r="K20" s="59"/>
      <c r="L20" s="21"/>
      <c r="M20" s="21"/>
      <c r="N20" s="25"/>
      <c r="O20" s="26">
        <f t="shared" si="4"/>
        <v>46200</v>
      </c>
      <c r="P20" s="5">
        <f t="shared" si="5"/>
        <v>46077</v>
      </c>
      <c r="Q20" s="54">
        <f t="shared" si="6"/>
        <v>99.733766233766232</v>
      </c>
    </row>
    <row r="21" spans="1:17" ht="32.25" customHeight="1">
      <c r="A21" s="34" t="s">
        <v>33</v>
      </c>
      <c r="B21" s="12">
        <v>7630</v>
      </c>
      <c r="C21" s="13" t="s">
        <v>31</v>
      </c>
      <c r="D21" s="39" t="s">
        <v>34</v>
      </c>
      <c r="E21" s="27"/>
      <c r="F21" s="6">
        <v>23700</v>
      </c>
      <c r="G21" s="6">
        <v>71000</v>
      </c>
      <c r="H21" s="21">
        <v>21520</v>
      </c>
      <c r="I21" s="22">
        <f t="shared" si="1"/>
        <v>30.309859154929576</v>
      </c>
      <c r="J21" s="25">
        <f t="shared" si="2"/>
        <v>90.801687763713076</v>
      </c>
      <c r="K21" s="59"/>
      <c r="L21" s="21"/>
      <c r="M21" s="21"/>
      <c r="N21" s="25"/>
      <c r="O21" s="26">
        <f t="shared" si="4"/>
        <v>23700</v>
      </c>
      <c r="P21" s="5">
        <f t="shared" si="5"/>
        <v>21520</v>
      </c>
      <c r="Q21" s="54">
        <f t="shared" si="6"/>
        <v>90.801687763713076</v>
      </c>
    </row>
    <row r="22" spans="1:17" ht="29.25" customHeight="1">
      <c r="A22" s="34" t="s">
        <v>35</v>
      </c>
      <c r="B22" s="12">
        <v>8130</v>
      </c>
      <c r="C22" s="13" t="s">
        <v>36</v>
      </c>
      <c r="D22" s="40" t="s">
        <v>37</v>
      </c>
      <c r="E22" s="27"/>
      <c r="F22" s="6">
        <v>50000</v>
      </c>
      <c r="G22" s="6">
        <v>50000</v>
      </c>
      <c r="H22" s="21">
        <v>49908</v>
      </c>
      <c r="I22" s="22">
        <f t="shared" si="1"/>
        <v>99.816000000000003</v>
      </c>
      <c r="J22" s="25">
        <f t="shared" si="2"/>
        <v>99.816000000000003</v>
      </c>
      <c r="K22" s="59"/>
      <c r="L22" s="21"/>
      <c r="M22" s="21"/>
      <c r="N22" s="25"/>
      <c r="O22" s="26">
        <f t="shared" si="4"/>
        <v>50000</v>
      </c>
      <c r="P22" s="5">
        <f t="shared" si="5"/>
        <v>49908</v>
      </c>
      <c r="Q22" s="54">
        <f t="shared" si="6"/>
        <v>99.816000000000003</v>
      </c>
    </row>
    <row r="23" spans="1:17" ht="29.25" customHeight="1">
      <c r="A23" s="34" t="s">
        <v>290</v>
      </c>
      <c r="B23" s="14">
        <v>8220</v>
      </c>
      <c r="C23" s="15" t="s">
        <v>39</v>
      </c>
      <c r="D23" s="40" t="s">
        <v>291</v>
      </c>
      <c r="E23" s="27"/>
      <c r="F23" s="6">
        <v>13200</v>
      </c>
      <c r="G23" s="6">
        <v>13200</v>
      </c>
      <c r="H23" s="21">
        <v>13116</v>
      </c>
      <c r="I23" s="22">
        <f t="shared" ref="I23" si="10">H23/G23*100</f>
        <v>99.36363636363636</v>
      </c>
      <c r="J23" s="25">
        <f t="shared" ref="J23" si="11">H23/F23*100</f>
        <v>99.36363636363636</v>
      </c>
      <c r="K23" s="59"/>
      <c r="L23" s="21"/>
      <c r="M23" s="21"/>
      <c r="N23" s="25"/>
      <c r="O23" s="26">
        <f t="shared" ref="O23" si="12">F23+L23</f>
        <v>13200</v>
      </c>
      <c r="P23" s="5">
        <f t="shared" ref="P23" si="13">H23+M23</f>
        <v>13116</v>
      </c>
      <c r="Q23" s="54">
        <f t="shared" ref="Q23" si="14">P23/O23*100</f>
        <v>99.36363636363636</v>
      </c>
    </row>
    <row r="24" spans="1:17" ht="17.25" customHeight="1">
      <c r="A24" s="34" t="s">
        <v>38</v>
      </c>
      <c r="B24" s="14">
        <v>8230</v>
      </c>
      <c r="C24" s="15" t="s">
        <v>39</v>
      </c>
      <c r="D24" s="40" t="s">
        <v>40</v>
      </c>
      <c r="E24" s="27"/>
      <c r="F24" s="6">
        <v>228800</v>
      </c>
      <c r="G24" s="6">
        <v>228800</v>
      </c>
      <c r="H24" s="21">
        <v>168883</v>
      </c>
      <c r="I24" s="22">
        <f t="shared" si="1"/>
        <v>73.8125</v>
      </c>
      <c r="J24" s="25">
        <f t="shared" si="2"/>
        <v>73.8125</v>
      </c>
      <c r="K24" s="59"/>
      <c r="L24" s="21"/>
      <c r="M24" s="21"/>
      <c r="N24" s="25"/>
      <c r="O24" s="26">
        <f t="shared" si="4"/>
        <v>228800</v>
      </c>
      <c r="P24" s="5">
        <f t="shared" si="5"/>
        <v>168883</v>
      </c>
      <c r="Q24" s="54">
        <f t="shared" si="6"/>
        <v>73.8125</v>
      </c>
    </row>
    <row r="25" spans="1:17" ht="15" hidden="1" customHeight="1">
      <c r="A25" s="34" t="s">
        <v>276</v>
      </c>
      <c r="B25" s="7">
        <v>8312</v>
      </c>
      <c r="C25" s="8" t="s">
        <v>41</v>
      </c>
      <c r="D25" s="37" t="s">
        <v>42</v>
      </c>
      <c r="E25" s="27"/>
      <c r="F25" s="6"/>
      <c r="G25" s="6">
        <v>10000</v>
      </c>
      <c r="H25" s="21"/>
      <c r="I25" s="22">
        <f t="shared" si="1"/>
        <v>0</v>
      </c>
      <c r="J25" s="25" t="e">
        <f t="shared" si="2"/>
        <v>#DIV/0!</v>
      </c>
      <c r="K25" s="59"/>
      <c r="L25" s="21"/>
      <c r="M25" s="21"/>
      <c r="N25" s="25"/>
      <c r="O25" s="26">
        <f t="shared" si="4"/>
        <v>0</v>
      </c>
      <c r="P25" s="5">
        <f t="shared" si="5"/>
        <v>0</v>
      </c>
      <c r="Q25" s="54" t="e">
        <f t="shared" si="6"/>
        <v>#DIV/0!</v>
      </c>
    </row>
    <row r="26" spans="1:17" ht="18" customHeight="1">
      <c r="A26" s="34" t="s">
        <v>43</v>
      </c>
      <c r="B26" s="14">
        <v>8420</v>
      </c>
      <c r="C26" s="15" t="s">
        <v>44</v>
      </c>
      <c r="D26" s="40" t="s">
        <v>45</v>
      </c>
      <c r="E26" s="27"/>
      <c r="F26" s="6">
        <v>40000</v>
      </c>
      <c r="G26" s="6">
        <v>50000</v>
      </c>
      <c r="H26" s="21">
        <v>34000</v>
      </c>
      <c r="I26" s="22">
        <f t="shared" si="1"/>
        <v>68</v>
      </c>
      <c r="J26" s="25">
        <f t="shared" si="2"/>
        <v>85</v>
      </c>
      <c r="K26" s="59"/>
      <c r="L26" s="21"/>
      <c r="M26" s="21"/>
      <c r="N26" s="25"/>
      <c r="O26" s="26">
        <f t="shared" si="4"/>
        <v>40000</v>
      </c>
      <c r="P26" s="5">
        <f t="shared" si="5"/>
        <v>34000</v>
      </c>
      <c r="Q26" s="54">
        <f t="shared" si="6"/>
        <v>85</v>
      </c>
    </row>
    <row r="27" spans="1:17" ht="43.5" customHeight="1">
      <c r="A27" s="34" t="s">
        <v>46</v>
      </c>
      <c r="B27" s="13" t="s">
        <v>47</v>
      </c>
      <c r="C27" s="15" t="s">
        <v>48</v>
      </c>
      <c r="D27" s="41" t="s">
        <v>49</v>
      </c>
      <c r="E27" s="27"/>
      <c r="F27" s="6">
        <v>2907800</v>
      </c>
      <c r="G27" s="6">
        <v>3007800</v>
      </c>
      <c r="H27" s="21">
        <v>2838413</v>
      </c>
      <c r="I27" s="22">
        <f t="shared" si="1"/>
        <v>94.368408803776845</v>
      </c>
      <c r="J27" s="25">
        <f t="shared" si="2"/>
        <v>97.613762982323408</v>
      </c>
      <c r="K27" s="59"/>
      <c r="L27" s="21">
        <v>329000</v>
      </c>
      <c r="M27" s="21">
        <v>329000</v>
      </c>
      <c r="N27" s="25">
        <f t="shared" si="3"/>
        <v>100</v>
      </c>
      <c r="O27" s="26">
        <f t="shared" si="4"/>
        <v>3236800</v>
      </c>
      <c r="P27" s="5">
        <f t="shared" si="5"/>
        <v>3167413</v>
      </c>
      <c r="Q27" s="54">
        <f t="shared" si="6"/>
        <v>97.856308699950574</v>
      </c>
    </row>
    <row r="28" spans="1:17" ht="54.75" customHeight="1">
      <c r="A28" s="32" t="s">
        <v>50</v>
      </c>
      <c r="B28" s="7"/>
      <c r="C28" s="9"/>
      <c r="D28" s="33" t="s">
        <v>51</v>
      </c>
      <c r="E28" s="27">
        <f>E29</f>
        <v>3754200</v>
      </c>
      <c r="F28" s="6">
        <f>F29</f>
        <v>3952200</v>
      </c>
      <c r="G28" s="6">
        <f t="shared" ref="G28:M28" si="15">G29</f>
        <v>2993600</v>
      </c>
      <c r="H28" s="21">
        <f t="shared" si="15"/>
        <v>3925125</v>
      </c>
      <c r="I28" s="22">
        <f t="shared" si="1"/>
        <v>131.11721672902192</v>
      </c>
      <c r="J28" s="25">
        <f t="shared" si="2"/>
        <v>99.314938515257325</v>
      </c>
      <c r="K28" s="59">
        <f>K29</f>
        <v>220000</v>
      </c>
      <c r="L28" s="21">
        <f t="shared" si="15"/>
        <v>220000</v>
      </c>
      <c r="M28" s="21">
        <f t="shared" si="15"/>
        <v>186726</v>
      </c>
      <c r="N28" s="25">
        <f t="shared" si="3"/>
        <v>84.875454545454545</v>
      </c>
      <c r="O28" s="26">
        <f t="shared" si="4"/>
        <v>4172200</v>
      </c>
      <c r="P28" s="5">
        <f t="shared" si="5"/>
        <v>4111851</v>
      </c>
      <c r="Q28" s="54">
        <f t="shared" si="6"/>
        <v>98.553544892382916</v>
      </c>
    </row>
    <row r="29" spans="1:17" ht="57.75" customHeight="1">
      <c r="A29" s="34" t="s">
        <v>52</v>
      </c>
      <c r="B29" s="7" t="s">
        <v>53</v>
      </c>
      <c r="C29" s="8" t="s">
        <v>54</v>
      </c>
      <c r="D29" s="35" t="s">
        <v>55</v>
      </c>
      <c r="E29" s="27">
        <v>3754200</v>
      </c>
      <c r="F29" s="6">
        <v>3952200</v>
      </c>
      <c r="G29" s="6">
        <v>2993600</v>
      </c>
      <c r="H29" s="21">
        <v>3925125</v>
      </c>
      <c r="I29" s="22">
        <f t="shared" si="1"/>
        <v>131.11721672902192</v>
      </c>
      <c r="J29" s="25">
        <f t="shared" si="2"/>
        <v>99.314938515257325</v>
      </c>
      <c r="K29" s="59">
        <v>220000</v>
      </c>
      <c r="L29" s="21">
        <v>220000</v>
      </c>
      <c r="M29" s="21">
        <v>186726</v>
      </c>
      <c r="N29" s="25">
        <f t="shared" si="3"/>
        <v>84.875454545454545</v>
      </c>
      <c r="O29" s="26">
        <f t="shared" si="4"/>
        <v>4172200</v>
      </c>
      <c r="P29" s="5">
        <f t="shared" si="5"/>
        <v>4111851</v>
      </c>
      <c r="Q29" s="54">
        <f t="shared" si="6"/>
        <v>98.553544892382916</v>
      </c>
    </row>
    <row r="30" spans="1:17" ht="41.25" customHeight="1">
      <c r="A30" s="32" t="s">
        <v>56</v>
      </c>
      <c r="B30" s="7"/>
      <c r="C30" s="9"/>
      <c r="D30" s="42" t="s">
        <v>57</v>
      </c>
      <c r="E30" s="27">
        <f>E31</f>
        <v>1157800</v>
      </c>
      <c r="F30" s="6">
        <f t="shared" ref="F30:M30" si="16">F31</f>
        <v>1157800</v>
      </c>
      <c r="G30" s="6">
        <f t="shared" si="16"/>
        <v>869800</v>
      </c>
      <c r="H30" s="21">
        <f t="shared" si="16"/>
        <v>1157467</v>
      </c>
      <c r="I30" s="22">
        <f t="shared" si="1"/>
        <v>133.07277535065532</v>
      </c>
      <c r="J30" s="25">
        <f t="shared" si="2"/>
        <v>99.971238555881854</v>
      </c>
      <c r="K30" s="59">
        <f>K31</f>
        <v>0</v>
      </c>
      <c r="L30" s="21">
        <f t="shared" si="16"/>
        <v>0</v>
      </c>
      <c r="M30" s="21">
        <f t="shared" si="16"/>
        <v>0</v>
      </c>
      <c r="N30" s="25"/>
      <c r="O30" s="26">
        <f t="shared" si="4"/>
        <v>1157800</v>
      </c>
      <c r="P30" s="5">
        <f t="shared" si="5"/>
        <v>1157467</v>
      </c>
      <c r="Q30" s="54">
        <f t="shared" si="6"/>
        <v>99.971238555881854</v>
      </c>
    </row>
    <row r="31" spans="1:17" ht="30.75" customHeight="1">
      <c r="A31" s="34" t="s">
        <v>58</v>
      </c>
      <c r="B31" s="7" t="s">
        <v>59</v>
      </c>
      <c r="C31" s="8" t="s">
        <v>60</v>
      </c>
      <c r="D31" s="35" t="s">
        <v>61</v>
      </c>
      <c r="E31" s="27">
        <v>1157800</v>
      </c>
      <c r="F31" s="6">
        <v>1157800</v>
      </c>
      <c r="G31" s="6">
        <v>869800</v>
      </c>
      <c r="H31" s="21">
        <v>1157467</v>
      </c>
      <c r="I31" s="22">
        <f t="shared" si="1"/>
        <v>133.07277535065532</v>
      </c>
      <c r="J31" s="25">
        <f t="shared" si="2"/>
        <v>99.971238555881854</v>
      </c>
      <c r="K31" s="59"/>
      <c r="L31" s="21"/>
      <c r="M31" s="21">
        <v>0</v>
      </c>
      <c r="N31" s="25"/>
      <c r="O31" s="26">
        <f t="shared" si="4"/>
        <v>1157800</v>
      </c>
      <c r="P31" s="5">
        <f t="shared" si="5"/>
        <v>1157467</v>
      </c>
      <c r="Q31" s="54">
        <f t="shared" si="6"/>
        <v>99.971238555881854</v>
      </c>
    </row>
    <row r="32" spans="1:17" ht="30" customHeight="1">
      <c r="A32" s="32" t="s">
        <v>62</v>
      </c>
      <c r="B32" s="3"/>
      <c r="C32" s="4"/>
      <c r="D32" s="33" t="s">
        <v>63</v>
      </c>
      <c r="E32" s="6">
        <f t="shared" ref="E32:M32" si="17">E33</f>
        <v>407493800</v>
      </c>
      <c r="F32" s="6">
        <f t="shared" si="17"/>
        <v>406916465</v>
      </c>
      <c r="G32" s="6">
        <f t="shared" si="17"/>
        <v>313736965</v>
      </c>
      <c r="H32" s="21">
        <f t="shared" si="17"/>
        <v>380017790</v>
      </c>
      <c r="I32" s="22">
        <f t="shared" si="1"/>
        <v>121.12624025670675</v>
      </c>
      <c r="J32" s="25">
        <f t="shared" si="2"/>
        <v>93.389632193919709</v>
      </c>
      <c r="K32" s="21">
        <f t="shared" si="17"/>
        <v>18408000</v>
      </c>
      <c r="L32" s="21">
        <f t="shared" si="17"/>
        <v>78552381</v>
      </c>
      <c r="M32" s="21">
        <f t="shared" si="17"/>
        <v>52337618</v>
      </c>
      <c r="N32" s="25">
        <f t="shared" si="3"/>
        <v>66.627665939241226</v>
      </c>
      <c r="O32" s="26">
        <f t="shared" si="4"/>
        <v>485468846</v>
      </c>
      <c r="P32" s="5">
        <f t="shared" si="5"/>
        <v>432355408</v>
      </c>
      <c r="Q32" s="54">
        <f t="shared" si="6"/>
        <v>89.059351915653096</v>
      </c>
    </row>
    <row r="33" spans="1:17" ht="33" customHeight="1">
      <c r="A33" s="32" t="s">
        <v>64</v>
      </c>
      <c r="B33" s="3"/>
      <c r="C33" s="4"/>
      <c r="D33" s="33" t="s">
        <v>65</v>
      </c>
      <c r="E33" s="21">
        <f t="shared" ref="E33:H33" si="18">E34+E39+E50+E51+E53+E57+E64+E65+E66+E67+E58</f>
        <v>407493800</v>
      </c>
      <c r="F33" s="21">
        <f t="shared" si="18"/>
        <v>406916465</v>
      </c>
      <c r="G33" s="21">
        <f t="shared" si="18"/>
        <v>313736965</v>
      </c>
      <c r="H33" s="21">
        <f t="shared" si="18"/>
        <v>380017790</v>
      </c>
      <c r="I33" s="22">
        <f t="shared" si="1"/>
        <v>121.12624025670675</v>
      </c>
      <c r="J33" s="25">
        <f t="shared" si="2"/>
        <v>93.389632193919709</v>
      </c>
      <c r="K33" s="21">
        <f t="shared" ref="K33:M33" si="19">K34+K39+K50+K51+K53+K57+K64+K65+K66+K67+K58</f>
        <v>18408000</v>
      </c>
      <c r="L33" s="21">
        <f t="shared" si="19"/>
        <v>78552381</v>
      </c>
      <c r="M33" s="21">
        <f t="shared" si="19"/>
        <v>52337618</v>
      </c>
      <c r="N33" s="25">
        <f t="shared" si="3"/>
        <v>66.627665939241226</v>
      </c>
      <c r="O33" s="26">
        <f t="shared" si="4"/>
        <v>485468846</v>
      </c>
      <c r="P33" s="5">
        <f t="shared" si="5"/>
        <v>432355408</v>
      </c>
      <c r="Q33" s="54">
        <f t="shared" si="6"/>
        <v>89.059351915653096</v>
      </c>
    </row>
    <row r="34" spans="1:17" ht="21.75" customHeight="1">
      <c r="A34" s="34" t="s">
        <v>66</v>
      </c>
      <c r="B34" s="7" t="s">
        <v>67</v>
      </c>
      <c r="C34" s="8" t="s">
        <v>68</v>
      </c>
      <c r="D34" s="35" t="s">
        <v>69</v>
      </c>
      <c r="E34" s="21">
        <f t="shared" ref="E34:H34" si="20">SUM(E36:E38)</f>
        <v>94800000</v>
      </c>
      <c r="F34" s="21">
        <f t="shared" si="20"/>
        <v>95157965</v>
      </c>
      <c r="G34" s="21">
        <f t="shared" si="20"/>
        <v>70201965</v>
      </c>
      <c r="H34" s="21">
        <f t="shared" si="20"/>
        <v>90527617</v>
      </c>
      <c r="I34" s="22">
        <f t="shared" si="1"/>
        <v>128.95310978830864</v>
      </c>
      <c r="J34" s="25">
        <f t="shared" si="2"/>
        <v>95.134040539853913</v>
      </c>
      <c r="K34" s="21">
        <f>SUM(K36:K38)</f>
        <v>9708000</v>
      </c>
      <c r="L34" s="21">
        <f>SUM(L36:L38)</f>
        <v>24280044</v>
      </c>
      <c r="M34" s="21">
        <f>SUM(M36:M38)</f>
        <v>21801569</v>
      </c>
      <c r="N34" s="25">
        <f t="shared" si="3"/>
        <v>89.792131348691129</v>
      </c>
      <c r="O34" s="26">
        <f t="shared" si="4"/>
        <v>119438009</v>
      </c>
      <c r="P34" s="5">
        <f t="shared" si="5"/>
        <v>112329186</v>
      </c>
      <c r="Q34" s="54">
        <f t="shared" si="6"/>
        <v>94.048106578869721</v>
      </c>
    </row>
    <row r="35" spans="1:17" ht="21.75" customHeight="1">
      <c r="A35" s="34"/>
      <c r="B35" s="7"/>
      <c r="C35" s="8"/>
      <c r="D35" s="43" t="s">
        <v>70</v>
      </c>
      <c r="E35" s="27"/>
      <c r="F35" s="6"/>
      <c r="G35" s="6"/>
      <c r="H35" s="21"/>
      <c r="I35" s="22"/>
      <c r="J35" s="25"/>
      <c r="K35" s="59"/>
      <c r="L35" s="21"/>
      <c r="M35" s="21"/>
      <c r="N35" s="25"/>
      <c r="O35" s="26">
        <f t="shared" si="4"/>
        <v>0</v>
      </c>
      <c r="P35" s="5">
        <f t="shared" si="5"/>
        <v>0</v>
      </c>
      <c r="Q35" s="54"/>
    </row>
    <row r="36" spans="1:17" ht="21.75" customHeight="1">
      <c r="A36" s="34"/>
      <c r="B36" s="7"/>
      <c r="C36" s="8"/>
      <c r="D36" s="44" t="s">
        <v>71</v>
      </c>
      <c r="E36" s="6">
        <v>94800000</v>
      </c>
      <c r="F36" s="6">
        <v>94848000</v>
      </c>
      <c r="G36" s="6">
        <v>69892000</v>
      </c>
      <c r="H36" s="21">
        <v>90217653</v>
      </c>
      <c r="I36" s="22">
        <f t="shared" si="1"/>
        <v>129.08151576718365</v>
      </c>
      <c r="J36" s="25">
        <f t="shared" si="2"/>
        <v>95.118139549595142</v>
      </c>
      <c r="K36" s="59">
        <v>9708000</v>
      </c>
      <c r="L36" s="21">
        <v>11193000</v>
      </c>
      <c r="M36" s="21">
        <v>9133732</v>
      </c>
      <c r="N36" s="25">
        <f t="shared" si="3"/>
        <v>81.602179933887257</v>
      </c>
      <c r="O36" s="26">
        <f t="shared" si="4"/>
        <v>106041000</v>
      </c>
      <c r="P36" s="5">
        <f t="shared" si="5"/>
        <v>99351385</v>
      </c>
      <c r="Q36" s="54">
        <f t="shared" si="6"/>
        <v>93.691482539772352</v>
      </c>
    </row>
    <row r="37" spans="1:17" ht="21.75" customHeight="1">
      <c r="A37" s="34"/>
      <c r="B37" s="7"/>
      <c r="C37" s="8"/>
      <c r="D37" s="44" t="s">
        <v>287</v>
      </c>
      <c r="E37" s="78"/>
      <c r="F37" s="6"/>
      <c r="G37" s="6"/>
      <c r="H37" s="21"/>
      <c r="I37" s="22"/>
      <c r="J37" s="25"/>
      <c r="K37" s="59"/>
      <c r="L37" s="84">
        <v>13087044</v>
      </c>
      <c r="M37" s="21">
        <v>12667837</v>
      </c>
      <c r="N37" s="25">
        <f t="shared" si="3"/>
        <v>96.796778554423753</v>
      </c>
      <c r="O37" s="26">
        <f t="shared" ref="O37" si="21">F37+L37</f>
        <v>13087044</v>
      </c>
      <c r="P37" s="5">
        <f t="shared" ref="P37" si="22">H37+M37</f>
        <v>12667837</v>
      </c>
      <c r="Q37" s="54">
        <f t="shared" ref="Q37" si="23">P37/O37*100</f>
        <v>96.796778554423753</v>
      </c>
    </row>
    <row r="38" spans="1:17" ht="21.75" customHeight="1">
      <c r="A38" s="34"/>
      <c r="B38" s="7"/>
      <c r="C38" s="8"/>
      <c r="D38" s="44" t="s">
        <v>72</v>
      </c>
      <c r="E38" s="27"/>
      <c r="F38" s="6">
        <v>309965</v>
      </c>
      <c r="G38" s="6">
        <v>309965</v>
      </c>
      <c r="H38" s="21">
        <v>309964</v>
      </c>
      <c r="I38" s="22">
        <f t="shared" si="1"/>
        <v>99.999677382930329</v>
      </c>
      <c r="J38" s="25">
        <f t="shared" si="2"/>
        <v>99.999677382930329</v>
      </c>
      <c r="K38" s="59"/>
      <c r="L38" s="21"/>
      <c r="M38" s="21"/>
      <c r="N38" s="25"/>
      <c r="O38" s="26">
        <f t="shared" si="4"/>
        <v>309965</v>
      </c>
      <c r="P38" s="5">
        <f t="shared" si="5"/>
        <v>309964</v>
      </c>
      <c r="Q38" s="54">
        <f t="shared" si="6"/>
        <v>99.999677382930329</v>
      </c>
    </row>
    <row r="39" spans="1:17" ht="70.5" customHeight="1">
      <c r="A39" s="34" t="s">
        <v>73</v>
      </c>
      <c r="B39" s="7" t="s">
        <v>54</v>
      </c>
      <c r="C39" s="8" t="s">
        <v>74</v>
      </c>
      <c r="D39" s="35" t="s">
        <v>75</v>
      </c>
      <c r="E39" s="6">
        <f>SUM(E41:E49)</f>
        <v>300413600</v>
      </c>
      <c r="F39" s="6">
        <f>SUM(F41:F49)</f>
        <v>298763200</v>
      </c>
      <c r="G39" s="6">
        <f>SUM(G41:G49)</f>
        <v>233662400</v>
      </c>
      <c r="H39" s="88">
        <f>SUM(H41:H49)</f>
        <v>277591938</v>
      </c>
      <c r="I39" s="22">
        <f t="shared" si="1"/>
        <v>118.80043087805312</v>
      </c>
      <c r="J39" s="25">
        <f t="shared" si="2"/>
        <v>92.913698206472546</v>
      </c>
      <c r="K39" s="21">
        <f>SUM(K41:K49)</f>
        <v>8358000</v>
      </c>
      <c r="L39" s="21">
        <f>SUM(L41:L49)</f>
        <v>53790187</v>
      </c>
      <c r="M39" s="21">
        <f>SUM(M41:M49)</f>
        <v>30073054</v>
      </c>
      <c r="N39" s="25">
        <f t="shared" si="3"/>
        <v>55.908067395266727</v>
      </c>
      <c r="O39" s="26">
        <f t="shared" si="4"/>
        <v>352553387</v>
      </c>
      <c r="P39" s="5">
        <f t="shared" si="5"/>
        <v>307664992</v>
      </c>
      <c r="Q39" s="54">
        <f t="shared" si="6"/>
        <v>87.267631894853977</v>
      </c>
    </row>
    <row r="40" spans="1:17" ht="18" customHeight="1">
      <c r="A40" s="34"/>
      <c r="B40" s="7"/>
      <c r="C40" s="8"/>
      <c r="D40" s="43" t="s">
        <v>70</v>
      </c>
      <c r="E40" s="27">
        <f t="shared" ref="E40:E54" si="24">F40+J40</f>
        <v>0</v>
      </c>
      <c r="F40" s="6"/>
      <c r="G40" s="6"/>
      <c r="H40" s="80"/>
      <c r="I40" s="22"/>
      <c r="J40" s="25"/>
      <c r="K40" s="59"/>
      <c r="L40" s="21"/>
      <c r="M40" s="21"/>
      <c r="N40" s="25"/>
      <c r="O40" s="26">
        <f t="shared" si="4"/>
        <v>0</v>
      </c>
      <c r="P40" s="5">
        <f t="shared" si="5"/>
        <v>0</v>
      </c>
      <c r="Q40" s="54"/>
    </row>
    <row r="41" spans="1:17" ht="18" customHeight="1">
      <c r="A41" s="34"/>
      <c r="B41" s="7"/>
      <c r="C41" s="8"/>
      <c r="D41" s="44" t="s">
        <v>76</v>
      </c>
      <c r="E41" s="6">
        <v>227964200</v>
      </c>
      <c r="F41" s="6">
        <v>227964200</v>
      </c>
      <c r="G41" s="6">
        <v>175105900</v>
      </c>
      <c r="H41" s="84">
        <v>211404100</v>
      </c>
      <c r="I41" s="22">
        <f t="shared" si="1"/>
        <v>120.72928439304445</v>
      </c>
      <c r="J41" s="25">
        <f t="shared" si="2"/>
        <v>92.73565761641521</v>
      </c>
      <c r="K41" s="59"/>
      <c r="L41" s="21"/>
      <c r="M41" s="21"/>
      <c r="N41" s="25"/>
      <c r="O41" s="26">
        <f t="shared" si="4"/>
        <v>227964200</v>
      </c>
      <c r="P41" s="5">
        <f t="shared" si="5"/>
        <v>211404100</v>
      </c>
      <c r="Q41" s="54">
        <f t="shared" si="6"/>
        <v>92.73565761641521</v>
      </c>
    </row>
    <row r="42" spans="1:17" ht="36.75" customHeight="1">
      <c r="A42" s="34"/>
      <c r="B42" s="7"/>
      <c r="C42" s="8"/>
      <c r="D42" s="44" t="s">
        <v>77</v>
      </c>
      <c r="E42" s="27">
        <v>899000</v>
      </c>
      <c r="F42" s="6">
        <v>620700</v>
      </c>
      <c r="G42" s="6">
        <v>415100</v>
      </c>
      <c r="H42" s="84">
        <v>132140</v>
      </c>
      <c r="I42" s="22">
        <f t="shared" si="1"/>
        <v>31.833293182365697</v>
      </c>
      <c r="J42" s="25">
        <f t="shared" si="2"/>
        <v>21.288867407765427</v>
      </c>
      <c r="K42" s="59"/>
      <c r="L42" s="84">
        <v>278300</v>
      </c>
      <c r="M42" s="80"/>
      <c r="N42" s="25">
        <f t="shared" si="3"/>
        <v>0</v>
      </c>
      <c r="O42" s="26">
        <f t="shared" si="4"/>
        <v>899000</v>
      </c>
      <c r="P42" s="5">
        <f t="shared" si="5"/>
        <v>132140</v>
      </c>
      <c r="Q42" s="54">
        <f t="shared" si="6"/>
        <v>14.698553948832036</v>
      </c>
    </row>
    <row r="43" spans="1:17" ht="48" customHeight="1">
      <c r="A43" s="34"/>
      <c r="B43" s="7"/>
      <c r="C43" s="8"/>
      <c r="D43" s="44" t="s">
        <v>273</v>
      </c>
      <c r="E43" s="27"/>
      <c r="F43" s="6">
        <v>2111900</v>
      </c>
      <c r="G43" s="6">
        <v>2086000</v>
      </c>
      <c r="H43" s="84">
        <v>2014700</v>
      </c>
      <c r="I43" s="85">
        <f t="shared" si="1"/>
        <v>96.581975071907948</v>
      </c>
      <c r="J43" s="86">
        <f t="shared" si="2"/>
        <v>95.397509351768548</v>
      </c>
      <c r="K43" s="87"/>
      <c r="L43" s="84">
        <v>1511700</v>
      </c>
      <c r="M43" s="84">
        <v>1503400</v>
      </c>
      <c r="N43" s="25">
        <f t="shared" si="3"/>
        <v>99.450949262419797</v>
      </c>
      <c r="O43" s="26">
        <f t="shared" si="4"/>
        <v>3623600</v>
      </c>
      <c r="P43" s="5">
        <f t="shared" si="5"/>
        <v>3518100</v>
      </c>
      <c r="Q43" s="54">
        <f t="shared" si="6"/>
        <v>97.088530742907608</v>
      </c>
    </row>
    <row r="44" spans="1:17" ht="36.75" customHeight="1">
      <c r="A44" s="34"/>
      <c r="B44" s="7"/>
      <c r="C44" s="8"/>
      <c r="D44" s="44" t="s">
        <v>78</v>
      </c>
      <c r="E44" s="27"/>
      <c r="F44" s="6"/>
      <c r="G44" s="6"/>
      <c r="H44" s="80"/>
      <c r="I44" s="22"/>
      <c r="J44" s="25"/>
      <c r="K44" s="21"/>
      <c r="L44" s="84">
        <v>20181500</v>
      </c>
      <c r="M44" s="84">
        <v>11474155</v>
      </c>
      <c r="N44" s="25">
        <f t="shared" si="3"/>
        <v>56.85481753090702</v>
      </c>
      <c r="O44" s="26">
        <f t="shared" si="4"/>
        <v>20181500</v>
      </c>
      <c r="P44" s="5">
        <f t="shared" si="5"/>
        <v>11474155</v>
      </c>
      <c r="Q44" s="54">
        <f t="shared" si="6"/>
        <v>56.85481753090702</v>
      </c>
    </row>
    <row r="45" spans="1:17" ht="36.75" customHeight="1">
      <c r="A45" s="34"/>
      <c r="B45" s="7"/>
      <c r="C45" s="8"/>
      <c r="D45" s="44" t="s">
        <v>286</v>
      </c>
      <c r="E45" s="27"/>
      <c r="F45" s="6">
        <v>252700</v>
      </c>
      <c r="G45" s="6">
        <v>252700</v>
      </c>
      <c r="H45" s="84">
        <v>151500</v>
      </c>
      <c r="I45" s="22"/>
      <c r="J45" s="25"/>
      <c r="K45" s="60"/>
      <c r="L45" s="84">
        <v>12932300</v>
      </c>
      <c r="M45" s="84">
        <v>3130132</v>
      </c>
      <c r="N45" s="25">
        <f t="shared" si="3"/>
        <v>24.203985369965125</v>
      </c>
      <c r="O45" s="26">
        <f t="shared" ref="O45" si="25">F45+L45</f>
        <v>13185000</v>
      </c>
      <c r="P45" s="5">
        <f t="shared" ref="P45" si="26">H45+M45</f>
        <v>3281632</v>
      </c>
      <c r="Q45" s="54">
        <f t="shared" ref="Q45" si="27">P45/O45*100</f>
        <v>24.889131588926812</v>
      </c>
    </row>
    <row r="46" spans="1:17" ht="36.75" customHeight="1">
      <c r="A46" s="34"/>
      <c r="B46" s="7"/>
      <c r="C46" s="8"/>
      <c r="D46" s="44" t="s">
        <v>285</v>
      </c>
      <c r="E46" s="27"/>
      <c r="F46" s="6"/>
      <c r="G46" s="6">
        <v>3858400</v>
      </c>
      <c r="H46" s="80"/>
      <c r="I46" s="22"/>
      <c r="J46" s="25"/>
      <c r="K46" s="60"/>
      <c r="L46" s="84">
        <v>4636000</v>
      </c>
      <c r="M46" s="84">
        <v>2385200</v>
      </c>
      <c r="N46" s="25">
        <f t="shared" si="3"/>
        <v>51.449525452976708</v>
      </c>
      <c r="O46" s="26">
        <f t="shared" ref="O46" si="28">F46+L46</f>
        <v>4636000</v>
      </c>
      <c r="P46" s="5">
        <f t="shared" ref="P46" si="29">H46+M46</f>
        <v>2385200</v>
      </c>
      <c r="Q46" s="54">
        <f t="shared" ref="Q46" si="30">P46/O46*100</f>
        <v>51.449525452976708</v>
      </c>
    </row>
    <row r="47" spans="1:17" ht="36.75" customHeight="1">
      <c r="A47" s="34"/>
      <c r="B47" s="7"/>
      <c r="C47" s="8"/>
      <c r="D47" s="44" t="s">
        <v>329</v>
      </c>
      <c r="E47" s="27"/>
      <c r="F47" s="6"/>
      <c r="G47" s="6"/>
      <c r="H47" s="80"/>
      <c r="I47" s="22"/>
      <c r="J47" s="25"/>
      <c r="K47" s="60"/>
      <c r="L47" s="84">
        <v>4410587</v>
      </c>
      <c r="M47" s="84">
        <v>4379648</v>
      </c>
      <c r="N47" s="25">
        <f t="shared" si="3"/>
        <v>99.298528744586605</v>
      </c>
      <c r="O47" s="26">
        <f t="shared" ref="O47" si="31">F47+L47</f>
        <v>4410587</v>
      </c>
      <c r="P47" s="5">
        <f t="shared" ref="P47" si="32">H47+M47</f>
        <v>4379648</v>
      </c>
      <c r="Q47" s="54">
        <f t="shared" ref="Q47" si="33">P47/O47*100</f>
        <v>99.298528744586605</v>
      </c>
    </row>
    <row r="48" spans="1:17" ht="24.75" customHeight="1">
      <c r="A48" s="34"/>
      <c r="B48" s="7"/>
      <c r="C48" s="8"/>
      <c r="D48" s="44" t="s">
        <v>72</v>
      </c>
      <c r="E48" s="27"/>
      <c r="F48" s="6"/>
      <c r="G48" s="6">
        <v>196000</v>
      </c>
      <c r="H48" s="80"/>
      <c r="I48" s="22">
        <f t="shared" si="1"/>
        <v>0</v>
      </c>
      <c r="J48" s="25"/>
      <c r="K48" s="59"/>
      <c r="L48" s="84">
        <v>499400</v>
      </c>
      <c r="M48" s="84">
        <v>499400</v>
      </c>
      <c r="N48" s="25">
        <f t="shared" si="3"/>
        <v>100</v>
      </c>
      <c r="O48" s="26">
        <f t="shared" si="4"/>
        <v>499400</v>
      </c>
      <c r="P48" s="5">
        <f t="shared" si="5"/>
        <v>499400</v>
      </c>
      <c r="Q48" s="54">
        <f t="shared" si="6"/>
        <v>100</v>
      </c>
    </row>
    <row r="49" spans="1:17" ht="21.75" customHeight="1">
      <c r="A49" s="34"/>
      <c r="B49" s="7"/>
      <c r="C49" s="8"/>
      <c r="D49" s="44" t="s">
        <v>71</v>
      </c>
      <c r="E49" s="6">
        <v>71550400</v>
      </c>
      <c r="F49" s="6">
        <v>67813700</v>
      </c>
      <c r="G49" s="6">
        <v>51748300</v>
      </c>
      <c r="H49" s="84">
        <v>63889498</v>
      </c>
      <c r="I49" s="22">
        <f t="shared" si="1"/>
        <v>123.4620229070327</v>
      </c>
      <c r="J49" s="25">
        <f t="shared" si="2"/>
        <v>94.213260742298388</v>
      </c>
      <c r="K49" s="21">
        <v>8358000</v>
      </c>
      <c r="L49" s="84">
        <v>9340400</v>
      </c>
      <c r="M49" s="84">
        <v>6701119</v>
      </c>
      <c r="N49" s="25">
        <f t="shared" si="3"/>
        <v>71.743383581002945</v>
      </c>
      <c r="O49" s="26">
        <f t="shared" si="4"/>
        <v>77154100</v>
      </c>
      <c r="P49" s="5">
        <f t="shared" si="5"/>
        <v>70590617</v>
      </c>
      <c r="Q49" s="54">
        <f t="shared" si="6"/>
        <v>91.493021109701232</v>
      </c>
    </row>
    <row r="50" spans="1:17" ht="42.75" customHeight="1">
      <c r="A50" s="34" t="s">
        <v>79</v>
      </c>
      <c r="B50" s="7" t="s">
        <v>80</v>
      </c>
      <c r="C50" s="8" t="s">
        <v>81</v>
      </c>
      <c r="D50" s="35" t="s">
        <v>82</v>
      </c>
      <c r="E50" s="6">
        <v>2491000</v>
      </c>
      <c r="F50" s="6">
        <v>2491000</v>
      </c>
      <c r="G50" s="6">
        <v>1851600</v>
      </c>
      <c r="H50" s="21">
        <v>2244678</v>
      </c>
      <c r="I50" s="22">
        <f t="shared" si="1"/>
        <v>121.22909915748541</v>
      </c>
      <c r="J50" s="25">
        <f t="shared" si="2"/>
        <v>90.111521477318348</v>
      </c>
      <c r="K50" s="59"/>
      <c r="L50" s="21">
        <v>0</v>
      </c>
      <c r="M50" s="21">
        <v>0</v>
      </c>
      <c r="N50" s="25"/>
      <c r="O50" s="26">
        <f t="shared" si="4"/>
        <v>2491000</v>
      </c>
      <c r="P50" s="5">
        <f t="shared" si="5"/>
        <v>2244678</v>
      </c>
      <c r="Q50" s="54">
        <f t="shared" si="6"/>
        <v>90.111521477318348</v>
      </c>
    </row>
    <row r="51" spans="1:17" ht="32.25" customHeight="1">
      <c r="A51" s="34" t="s">
        <v>83</v>
      </c>
      <c r="B51" s="7" t="s">
        <v>84</v>
      </c>
      <c r="C51" s="8" t="s">
        <v>85</v>
      </c>
      <c r="D51" s="35" t="s">
        <v>86</v>
      </c>
      <c r="E51" s="6">
        <v>1901600</v>
      </c>
      <c r="F51" s="6">
        <v>1901600</v>
      </c>
      <c r="G51" s="6">
        <v>1421300</v>
      </c>
      <c r="H51" s="21">
        <v>1845710</v>
      </c>
      <c r="I51" s="22">
        <f t="shared" si="1"/>
        <v>129.86069091676632</v>
      </c>
      <c r="J51" s="25">
        <f t="shared" si="2"/>
        <v>97.060896087505256</v>
      </c>
      <c r="K51" s="59"/>
      <c r="L51" s="21">
        <v>0</v>
      </c>
      <c r="M51" s="21">
        <v>0</v>
      </c>
      <c r="N51" s="25"/>
      <c r="O51" s="26">
        <f t="shared" si="4"/>
        <v>1901600</v>
      </c>
      <c r="P51" s="5">
        <f t="shared" si="5"/>
        <v>1845710</v>
      </c>
      <c r="Q51" s="54">
        <f t="shared" si="6"/>
        <v>97.060896087505256</v>
      </c>
    </row>
    <row r="52" spans="1:17" hidden="1">
      <c r="A52" s="32" t="s">
        <v>87</v>
      </c>
      <c r="B52" s="2" t="s">
        <v>88</v>
      </c>
      <c r="C52" s="4"/>
      <c r="D52" s="33" t="s">
        <v>89</v>
      </c>
      <c r="E52" s="6">
        <v>7585600</v>
      </c>
      <c r="F52" s="6">
        <v>7585600</v>
      </c>
      <c r="G52" s="6">
        <v>5749600</v>
      </c>
      <c r="H52" s="21">
        <v>126000</v>
      </c>
      <c r="I52" s="22">
        <f t="shared" si="1"/>
        <v>2.1914567969945735</v>
      </c>
      <c r="J52" s="25">
        <f t="shared" si="2"/>
        <v>1.6610419742670322</v>
      </c>
      <c r="K52" s="59" t="e">
        <f>M52+#REF!</f>
        <v>#REF!</v>
      </c>
      <c r="L52" s="21">
        <v>81100</v>
      </c>
      <c r="M52" s="21">
        <v>260900</v>
      </c>
      <c r="N52" s="25">
        <f t="shared" si="3"/>
        <v>321.70160295930947</v>
      </c>
      <c r="O52" s="26">
        <f t="shared" si="4"/>
        <v>7666700</v>
      </c>
      <c r="P52" s="5">
        <f t="shared" si="5"/>
        <v>386900</v>
      </c>
      <c r="Q52" s="54">
        <f t="shared" si="6"/>
        <v>5.0464997978269661</v>
      </c>
    </row>
    <row r="53" spans="1:17" ht="33" customHeight="1">
      <c r="A53" s="34" t="s">
        <v>90</v>
      </c>
      <c r="B53" s="7" t="s">
        <v>91</v>
      </c>
      <c r="C53" s="8" t="s">
        <v>85</v>
      </c>
      <c r="D53" s="35" t="s">
        <v>92</v>
      </c>
      <c r="E53" s="6">
        <f>SUM(E55:E56)</f>
        <v>7527600</v>
      </c>
      <c r="F53" s="6">
        <f>SUM(F55:F56)</f>
        <v>6162000</v>
      </c>
      <c r="G53" s="6">
        <f t="shared" ref="G53:M53" si="34">SUM(G55:G56)</f>
        <v>4726000</v>
      </c>
      <c r="H53" s="21">
        <f t="shared" si="34"/>
        <v>6075074</v>
      </c>
      <c r="I53" s="22">
        <f t="shared" si="1"/>
        <v>128.54578925095217</v>
      </c>
      <c r="J53" s="25">
        <f t="shared" si="2"/>
        <v>98.589321648815314</v>
      </c>
      <c r="K53" s="21">
        <f t="shared" si="34"/>
        <v>342000</v>
      </c>
      <c r="L53" s="21">
        <f t="shared" si="34"/>
        <v>342000</v>
      </c>
      <c r="M53" s="21">
        <f t="shared" si="34"/>
        <v>322845</v>
      </c>
      <c r="N53" s="25">
        <f t="shared" si="3"/>
        <v>94.399122807017548</v>
      </c>
      <c r="O53" s="26">
        <f t="shared" si="4"/>
        <v>6504000</v>
      </c>
      <c r="P53" s="5">
        <f t="shared" si="5"/>
        <v>6397919</v>
      </c>
      <c r="Q53" s="54">
        <f t="shared" si="6"/>
        <v>98.36898831488314</v>
      </c>
    </row>
    <row r="54" spans="1:17" ht="13.5" hidden="1">
      <c r="A54" s="34"/>
      <c r="B54" s="7"/>
      <c r="C54" s="8"/>
      <c r="D54" s="43" t="s">
        <v>70</v>
      </c>
      <c r="E54" s="27">
        <f t="shared" si="24"/>
        <v>0</v>
      </c>
      <c r="F54" s="6"/>
      <c r="G54" s="6"/>
      <c r="H54" s="21"/>
      <c r="I54" s="22"/>
      <c r="J54" s="25"/>
      <c r="K54" s="59"/>
      <c r="L54" s="21"/>
      <c r="M54" s="21"/>
      <c r="N54" s="25"/>
      <c r="O54" s="26">
        <f t="shared" si="4"/>
        <v>0</v>
      </c>
      <c r="P54" s="5"/>
      <c r="Q54" s="54"/>
    </row>
    <row r="55" spans="1:17" ht="22.5" hidden="1" customHeight="1">
      <c r="A55" s="34"/>
      <c r="B55" s="7"/>
      <c r="C55" s="8"/>
      <c r="D55" s="44" t="s">
        <v>287</v>
      </c>
      <c r="E55" s="27"/>
      <c r="F55" s="6"/>
      <c r="G55" s="6"/>
      <c r="H55" s="21"/>
      <c r="I55" s="22" t="e">
        <f t="shared" si="1"/>
        <v>#DIV/0!</v>
      </c>
      <c r="J55" s="25" t="e">
        <f t="shared" si="2"/>
        <v>#DIV/0!</v>
      </c>
      <c r="K55" s="59"/>
      <c r="L55" s="21"/>
      <c r="M55" s="21"/>
      <c r="N55" s="25"/>
      <c r="O55" s="26">
        <f t="shared" si="4"/>
        <v>0</v>
      </c>
      <c r="P55" s="5">
        <f t="shared" si="5"/>
        <v>0</v>
      </c>
      <c r="Q55" s="54" t="e">
        <f t="shared" si="6"/>
        <v>#DIV/0!</v>
      </c>
    </row>
    <row r="56" spans="1:17" ht="19.5" hidden="1" customHeight="1">
      <c r="A56" s="34"/>
      <c r="B56" s="7"/>
      <c r="C56" s="8"/>
      <c r="D56" s="44" t="s">
        <v>94</v>
      </c>
      <c r="E56" s="6">
        <v>7527600</v>
      </c>
      <c r="F56" s="6">
        <v>6162000</v>
      </c>
      <c r="G56" s="6">
        <v>4726000</v>
      </c>
      <c r="H56" s="21">
        <v>6075074</v>
      </c>
      <c r="I56" s="22">
        <f t="shared" si="1"/>
        <v>128.54578925095217</v>
      </c>
      <c r="J56" s="25">
        <f t="shared" si="2"/>
        <v>98.589321648815314</v>
      </c>
      <c r="K56" s="59">
        <v>342000</v>
      </c>
      <c r="L56" s="21">
        <v>342000</v>
      </c>
      <c r="M56" s="21">
        <v>322845</v>
      </c>
      <c r="N56" s="25">
        <f t="shared" si="3"/>
        <v>94.399122807017548</v>
      </c>
      <c r="O56" s="26">
        <f t="shared" si="4"/>
        <v>6504000</v>
      </c>
      <c r="P56" s="5">
        <f t="shared" si="5"/>
        <v>6397919</v>
      </c>
      <c r="Q56" s="54">
        <f t="shared" si="6"/>
        <v>98.36898831488314</v>
      </c>
    </row>
    <row r="57" spans="1:17" ht="19.5" customHeight="1">
      <c r="A57" s="34" t="s">
        <v>95</v>
      </c>
      <c r="B57" s="7" t="s">
        <v>96</v>
      </c>
      <c r="C57" s="8" t="s">
        <v>85</v>
      </c>
      <c r="D57" s="35" t="s">
        <v>97</v>
      </c>
      <c r="E57" s="27">
        <v>58000</v>
      </c>
      <c r="F57" s="6">
        <v>58000</v>
      </c>
      <c r="G57" s="6">
        <v>45300</v>
      </c>
      <c r="H57" s="21">
        <v>52490</v>
      </c>
      <c r="I57" s="22">
        <f t="shared" si="1"/>
        <v>115.8719646799117</v>
      </c>
      <c r="J57" s="25">
        <f t="shared" si="2"/>
        <v>90.5</v>
      </c>
      <c r="K57" s="59"/>
      <c r="L57" s="21">
        <v>0</v>
      </c>
      <c r="M57" s="21">
        <v>0</v>
      </c>
      <c r="N57" s="25"/>
      <c r="O57" s="59">
        <f t="shared" si="4"/>
        <v>58000</v>
      </c>
      <c r="P57" s="6">
        <f t="shared" si="5"/>
        <v>52490</v>
      </c>
      <c r="Q57" s="65">
        <f t="shared" si="6"/>
        <v>90.5</v>
      </c>
    </row>
    <row r="58" spans="1:17" ht="25.5">
      <c r="A58" s="34" t="s">
        <v>323</v>
      </c>
      <c r="B58" s="7" t="s">
        <v>288</v>
      </c>
      <c r="C58" s="8" t="s">
        <v>85</v>
      </c>
      <c r="D58" s="37" t="s">
        <v>289</v>
      </c>
      <c r="E58" s="6">
        <f>SUM(E60:E63)</f>
        <v>0</v>
      </c>
      <c r="F58" s="6">
        <f>SUM(F60:F63)</f>
        <v>1564600</v>
      </c>
      <c r="G58" s="6">
        <f>SUM(G60:G63)</f>
        <v>1229300</v>
      </c>
      <c r="H58" s="6">
        <f>SUM(H60:H63)</f>
        <v>924139</v>
      </c>
      <c r="I58" s="22">
        <f>H58/G58*100</f>
        <v>75.176035141950706</v>
      </c>
      <c r="J58" s="25">
        <f>H58/F58*100</f>
        <v>59.0655119519366</v>
      </c>
      <c r="K58" s="6">
        <f t="shared" ref="K58:M58" si="35">SUM(K60:K63)</f>
        <v>0</v>
      </c>
      <c r="L58" s="6">
        <f t="shared" si="35"/>
        <v>140150</v>
      </c>
      <c r="M58" s="6">
        <f t="shared" si="35"/>
        <v>140150</v>
      </c>
      <c r="N58" s="25">
        <f t="shared" si="3"/>
        <v>100</v>
      </c>
      <c r="O58" s="59">
        <f t="shared" ref="O58" si="36">F58+L58</f>
        <v>1704750</v>
      </c>
      <c r="P58" s="6">
        <f>H58+M58</f>
        <v>1064289</v>
      </c>
      <c r="Q58" s="65">
        <f t="shared" ref="Q58" si="37">P58/O58*100</f>
        <v>62.430796304443469</v>
      </c>
    </row>
    <row r="59" spans="1:17" ht="13.5">
      <c r="A59" s="34"/>
      <c r="B59" s="7"/>
      <c r="C59" s="8"/>
      <c r="D59" s="43" t="s">
        <v>70</v>
      </c>
      <c r="E59" s="27"/>
      <c r="F59" s="6"/>
      <c r="G59" s="6"/>
      <c r="H59" s="21"/>
      <c r="I59" s="22"/>
      <c r="J59" s="25"/>
      <c r="K59" s="59"/>
      <c r="L59" s="21"/>
      <c r="M59" s="21"/>
      <c r="N59" s="25"/>
      <c r="O59" s="59"/>
      <c r="P59" s="6"/>
      <c r="Q59" s="65"/>
    </row>
    <row r="60" spans="1:17" ht="38.25">
      <c r="A60" s="34"/>
      <c r="B60" s="7"/>
      <c r="C60" s="8"/>
      <c r="D60" s="44" t="s">
        <v>93</v>
      </c>
      <c r="E60" s="27"/>
      <c r="F60" s="6">
        <v>959600</v>
      </c>
      <c r="G60" s="6">
        <v>737100</v>
      </c>
      <c r="H60" s="84">
        <v>479100</v>
      </c>
      <c r="I60" s="22">
        <f t="shared" si="1"/>
        <v>64.997964997964999</v>
      </c>
      <c r="J60" s="25">
        <f t="shared" si="2"/>
        <v>49.927052938724472</v>
      </c>
      <c r="K60" s="59"/>
      <c r="L60" s="21"/>
      <c r="M60" s="21"/>
      <c r="N60" s="25"/>
      <c r="O60" s="59">
        <f t="shared" ref="O60:O63" si="38">F60+L60</f>
        <v>959600</v>
      </c>
      <c r="P60" s="6">
        <f t="shared" ref="P60:P63" si="39">H60+M60</f>
        <v>479100</v>
      </c>
      <c r="Q60" s="65">
        <f t="shared" ref="Q60:Q63" si="40">P60/O60*100</f>
        <v>49.927052938724472</v>
      </c>
    </row>
    <row r="61" spans="1:17" ht="25.5" hidden="1">
      <c r="A61" s="34"/>
      <c r="B61" s="7"/>
      <c r="C61" s="8"/>
      <c r="D61" s="44" t="s">
        <v>285</v>
      </c>
      <c r="E61" s="27"/>
      <c r="F61" s="6"/>
      <c r="G61" s="6"/>
      <c r="H61" s="84"/>
      <c r="I61" s="22"/>
      <c r="J61" s="25"/>
      <c r="K61" s="59"/>
      <c r="L61" s="21"/>
      <c r="M61" s="21"/>
      <c r="N61" s="25" t="e">
        <f t="shared" si="3"/>
        <v>#DIV/0!</v>
      </c>
      <c r="O61" s="59">
        <f t="shared" ref="O61" si="41">F61+L61</f>
        <v>0</v>
      </c>
      <c r="P61" s="6">
        <f t="shared" ref="P61" si="42">H61+M61</f>
        <v>0</v>
      </c>
      <c r="Q61" s="65" t="e">
        <f t="shared" ref="Q61" si="43">P61/O61*100</f>
        <v>#DIV/0!</v>
      </c>
    </row>
    <row r="62" spans="1:17">
      <c r="A62" s="34"/>
      <c r="B62" s="7"/>
      <c r="C62" s="8"/>
      <c r="D62" s="44" t="s">
        <v>287</v>
      </c>
      <c r="E62" s="27"/>
      <c r="F62" s="6"/>
      <c r="G62" s="6"/>
      <c r="H62" s="84"/>
      <c r="I62" s="22"/>
      <c r="J62" s="25"/>
      <c r="K62" s="59"/>
      <c r="L62" s="21">
        <v>140150</v>
      </c>
      <c r="M62" s="21">
        <v>140150</v>
      </c>
      <c r="N62" s="25">
        <f t="shared" si="3"/>
        <v>100</v>
      </c>
      <c r="O62" s="59">
        <f t="shared" ref="O62" si="44">F62+L62</f>
        <v>140150</v>
      </c>
      <c r="P62" s="6">
        <f t="shared" ref="P62" si="45">H62+M62</f>
        <v>140150</v>
      </c>
      <c r="Q62" s="65">
        <f t="shared" ref="Q62" si="46">P62/O62*100</f>
        <v>100</v>
      </c>
    </row>
    <row r="63" spans="1:17">
      <c r="A63" s="34"/>
      <c r="B63" s="7"/>
      <c r="C63" s="8"/>
      <c r="D63" s="44" t="s">
        <v>94</v>
      </c>
      <c r="E63" s="27"/>
      <c r="F63" s="6">
        <v>605000</v>
      </c>
      <c r="G63" s="6">
        <v>492200</v>
      </c>
      <c r="H63" s="84">
        <v>445039</v>
      </c>
      <c r="I63" s="22">
        <f t="shared" si="1"/>
        <v>90.418325883787077</v>
      </c>
      <c r="J63" s="25">
        <f t="shared" si="2"/>
        <v>73.56016528925619</v>
      </c>
      <c r="K63" s="59"/>
      <c r="L63" s="21"/>
      <c r="M63" s="21"/>
      <c r="N63" s="25"/>
      <c r="O63" s="59">
        <f t="shared" si="38"/>
        <v>605000</v>
      </c>
      <c r="P63" s="6">
        <f t="shared" si="39"/>
        <v>445039</v>
      </c>
      <c r="Q63" s="65">
        <f t="shared" si="40"/>
        <v>73.56016528925619</v>
      </c>
    </row>
    <row r="64" spans="1:17" ht="33.75" customHeight="1">
      <c r="A64" s="34" t="s">
        <v>98</v>
      </c>
      <c r="B64" s="7" t="s">
        <v>99</v>
      </c>
      <c r="C64" s="8" t="s">
        <v>20</v>
      </c>
      <c r="D64" s="35" t="s">
        <v>100</v>
      </c>
      <c r="E64" s="27">
        <v>214000</v>
      </c>
      <c r="F64" s="6">
        <v>214000</v>
      </c>
      <c r="G64" s="6">
        <v>168000</v>
      </c>
      <c r="H64" s="21">
        <v>202817</v>
      </c>
      <c r="I64" s="22">
        <f t="shared" si="1"/>
        <v>120.72440476190476</v>
      </c>
      <c r="J64" s="25">
        <f t="shared" si="2"/>
        <v>94.774299065420564</v>
      </c>
      <c r="K64" s="59"/>
      <c r="L64" s="21">
        <v>0</v>
      </c>
      <c r="M64" s="21">
        <v>0</v>
      </c>
      <c r="N64" s="25"/>
      <c r="O64" s="26">
        <f t="shared" si="4"/>
        <v>214000</v>
      </c>
      <c r="P64" s="5">
        <f t="shared" si="5"/>
        <v>202817</v>
      </c>
      <c r="Q64" s="54">
        <f t="shared" si="6"/>
        <v>94.774299065420564</v>
      </c>
    </row>
    <row r="65" spans="1:17" ht="33.75" customHeight="1">
      <c r="A65" s="34" t="s">
        <v>101</v>
      </c>
      <c r="B65" s="7" t="s">
        <v>102</v>
      </c>
      <c r="C65" s="8" t="s">
        <v>20</v>
      </c>
      <c r="D65" s="35" t="s">
        <v>103</v>
      </c>
      <c r="E65" s="27">
        <v>88000</v>
      </c>
      <c r="F65" s="6">
        <v>88000</v>
      </c>
      <c r="G65" s="6">
        <v>75000</v>
      </c>
      <c r="H65" s="21">
        <v>64164</v>
      </c>
      <c r="I65" s="22">
        <f t="shared" si="1"/>
        <v>85.551999999999992</v>
      </c>
      <c r="J65" s="25">
        <f t="shared" si="2"/>
        <v>72.913636363636357</v>
      </c>
      <c r="K65" s="59"/>
      <c r="L65" s="21">
        <v>0</v>
      </c>
      <c r="M65" s="21">
        <v>0</v>
      </c>
      <c r="N65" s="25"/>
      <c r="O65" s="26">
        <f t="shared" si="4"/>
        <v>88000</v>
      </c>
      <c r="P65" s="5">
        <f t="shared" si="5"/>
        <v>64164</v>
      </c>
      <c r="Q65" s="54">
        <f t="shared" si="6"/>
        <v>72.913636363636357</v>
      </c>
    </row>
    <row r="66" spans="1:17" ht="42" customHeight="1">
      <c r="A66" s="34" t="s">
        <v>104</v>
      </c>
      <c r="B66" s="12">
        <v>5062</v>
      </c>
      <c r="C66" s="13" t="s">
        <v>20</v>
      </c>
      <c r="D66" s="41" t="s">
        <v>105</v>
      </c>
      <c r="E66" s="27"/>
      <c r="F66" s="6">
        <v>169000</v>
      </c>
      <c r="G66" s="6">
        <v>169000</v>
      </c>
      <c r="H66" s="21">
        <v>156483</v>
      </c>
      <c r="I66" s="22">
        <f t="shared" si="1"/>
        <v>92.593491124260353</v>
      </c>
      <c r="J66" s="25">
        <f t="shared" si="2"/>
        <v>92.593491124260353</v>
      </c>
      <c r="K66" s="59"/>
      <c r="L66" s="21"/>
      <c r="M66" s="21"/>
      <c r="N66" s="25"/>
      <c r="O66" s="26">
        <f t="shared" si="4"/>
        <v>169000</v>
      </c>
      <c r="P66" s="5">
        <f t="shared" si="5"/>
        <v>156483</v>
      </c>
      <c r="Q66" s="54">
        <f t="shared" si="6"/>
        <v>92.593491124260353</v>
      </c>
    </row>
    <row r="67" spans="1:17" ht="45.75" customHeight="1">
      <c r="A67" s="34" t="s">
        <v>106</v>
      </c>
      <c r="B67" s="12">
        <v>9800</v>
      </c>
      <c r="C67" s="15" t="s">
        <v>48</v>
      </c>
      <c r="D67" s="41" t="s">
        <v>49</v>
      </c>
      <c r="E67" s="27"/>
      <c r="F67" s="6">
        <v>347100</v>
      </c>
      <c r="G67" s="6">
        <v>187100</v>
      </c>
      <c r="H67" s="21">
        <v>332680</v>
      </c>
      <c r="I67" s="22">
        <f t="shared" si="1"/>
        <v>177.80865847140566</v>
      </c>
      <c r="J67" s="25">
        <f t="shared" si="2"/>
        <v>95.845577643330444</v>
      </c>
      <c r="K67" s="59"/>
      <c r="L67" s="21"/>
      <c r="M67" s="21"/>
      <c r="N67" s="25"/>
      <c r="O67" s="26">
        <f t="shared" si="4"/>
        <v>347100</v>
      </c>
      <c r="P67" s="5">
        <f t="shared" si="5"/>
        <v>332680</v>
      </c>
      <c r="Q67" s="54">
        <f t="shared" si="6"/>
        <v>95.845577643330444</v>
      </c>
    </row>
    <row r="68" spans="1:17" ht="33" customHeight="1">
      <c r="A68" s="32" t="s">
        <v>107</v>
      </c>
      <c r="B68" s="3"/>
      <c r="C68" s="4"/>
      <c r="D68" s="33" t="s">
        <v>108</v>
      </c>
      <c r="E68" s="27">
        <f>E69</f>
        <v>6595600</v>
      </c>
      <c r="F68" s="6">
        <f t="shared" ref="F68:M68" si="47">F69</f>
        <v>8573400</v>
      </c>
      <c r="G68" s="6">
        <f t="shared" si="47"/>
        <v>6497900</v>
      </c>
      <c r="H68" s="21">
        <f t="shared" si="47"/>
        <v>7423998</v>
      </c>
      <c r="I68" s="22">
        <f t="shared" si="1"/>
        <v>114.25226611674542</v>
      </c>
      <c r="J68" s="25">
        <f t="shared" si="2"/>
        <v>86.593393519490519</v>
      </c>
      <c r="K68" s="59"/>
      <c r="L68" s="21">
        <f t="shared" si="47"/>
        <v>9681000</v>
      </c>
      <c r="M68" s="21">
        <f t="shared" si="47"/>
        <v>5666157</v>
      </c>
      <c r="N68" s="25">
        <f t="shared" si="3"/>
        <v>58.528633405639916</v>
      </c>
      <c r="O68" s="26">
        <f t="shared" si="4"/>
        <v>18254400</v>
      </c>
      <c r="P68" s="5">
        <f t="shared" si="5"/>
        <v>13090155</v>
      </c>
      <c r="Q68" s="54">
        <f t="shared" si="6"/>
        <v>71.709587825401002</v>
      </c>
    </row>
    <row r="69" spans="1:17" ht="33" customHeight="1">
      <c r="A69" s="32" t="s">
        <v>109</v>
      </c>
      <c r="B69" s="3"/>
      <c r="C69" s="4"/>
      <c r="D69" s="33" t="s">
        <v>110</v>
      </c>
      <c r="E69" s="27">
        <f>E71+E76+E80+E82+E87</f>
        <v>6595600</v>
      </c>
      <c r="F69" s="21">
        <f t="shared" ref="F69:H69" si="48">F71+F76+F80+F82+F87+F83</f>
        <v>8573400</v>
      </c>
      <c r="G69" s="21">
        <f t="shared" si="48"/>
        <v>6497900</v>
      </c>
      <c r="H69" s="21">
        <f t="shared" si="48"/>
        <v>7423998</v>
      </c>
      <c r="I69" s="22">
        <f t="shared" si="1"/>
        <v>114.25226611674542</v>
      </c>
      <c r="J69" s="25">
        <f t="shared" si="2"/>
        <v>86.593393519490519</v>
      </c>
      <c r="K69" s="21">
        <f t="shared" ref="K69:M69" si="49">K71+K76+K80+K82+K87+K83</f>
        <v>0</v>
      </c>
      <c r="L69" s="21">
        <f t="shared" si="49"/>
        <v>9681000</v>
      </c>
      <c r="M69" s="21">
        <f t="shared" si="49"/>
        <v>5666157</v>
      </c>
      <c r="N69" s="25">
        <f t="shared" si="3"/>
        <v>58.528633405639916</v>
      </c>
      <c r="O69" s="26">
        <f t="shared" si="4"/>
        <v>18254400</v>
      </c>
      <c r="P69" s="5">
        <f t="shared" si="5"/>
        <v>13090155</v>
      </c>
      <c r="Q69" s="54">
        <f t="shared" si="6"/>
        <v>71.709587825401002</v>
      </c>
    </row>
    <row r="70" spans="1:17" ht="25.5" hidden="1" customHeight="1">
      <c r="A70" s="34"/>
      <c r="B70" s="7"/>
      <c r="C70" s="9"/>
      <c r="D70" s="43"/>
      <c r="E70" s="27"/>
      <c r="F70" s="6"/>
      <c r="G70" s="6">
        <v>0</v>
      </c>
      <c r="H70" s="21"/>
      <c r="I70" s="22" t="e">
        <f t="shared" si="1"/>
        <v>#DIV/0!</v>
      </c>
      <c r="J70" s="25" t="e">
        <f t="shared" si="2"/>
        <v>#DIV/0!</v>
      </c>
      <c r="K70" s="59" t="e">
        <f>M70+#REF!</f>
        <v>#REF!</v>
      </c>
      <c r="L70" s="21">
        <v>0</v>
      </c>
      <c r="M70" s="21">
        <v>0</v>
      </c>
      <c r="N70" s="25" t="e">
        <f t="shared" si="3"/>
        <v>#DIV/0!</v>
      </c>
      <c r="O70" s="26">
        <f t="shared" si="4"/>
        <v>0</v>
      </c>
      <c r="P70" s="5">
        <f t="shared" si="5"/>
        <v>0</v>
      </c>
      <c r="Q70" s="54" t="e">
        <f t="shared" si="6"/>
        <v>#DIV/0!</v>
      </c>
    </row>
    <row r="71" spans="1:17" ht="45" customHeight="1">
      <c r="A71" s="34" t="s">
        <v>111</v>
      </c>
      <c r="B71" s="7" t="s">
        <v>112</v>
      </c>
      <c r="C71" s="8" t="s">
        <v>113</v>
      </c>
      <c r="D71" s="35" t="s">
        <v>310</v>
      </c>
      <c r="E71" s="21">
        <f t="shared" ref="E71:H71" si="50">SUM(E73:E75)</f>
        <v>3960000</v>
      </c>
      <c r="F71" s="21">
        <f t="shared" si="50"/>
        <v>3833100</v>
      </c>
      <c r="G71" s="21">
        <f t="shared" si="50"/>
        <v>2699900</v>
      </c>
      <c r="H71" s="21">
        <f t="shared" si="50"/>
        <v>2781621</v>
      </c>
      <c r="I71" s="22">
        <f t="shared" si="1"/>
        <v>103.02681580799289</v>
      </c>
      <c r="J71" s="25">
        <f t="shared" si="2"/>
        <v>72.568443296548494</v>
      </c>
      <c r="K71" s="59"/>
      <c r="L71" s="21">
        <f>SUM(L73:L75)</f>
        <v>181000</v>
      </c>
      <c r="M71" s="21">
        <f>SUM(M73:M75)</f>
        <v>177157</v>
      </c>
      <c r="N71" s="25">
        <f t="shared" si="3"/>
        <v>97.876795580110496</v>
      </c>
      <c r="O71" s="26">
        <f t="shared" si="4"/>
        <v>4014100</v>
      </c>
      <c r="P71" s="5">
        <f t="shared" si="5"/>
        <v>2958778</v>
      </c>
      <c r="Q71" s="54">
        <f t="shared" si="6"/>
        <v>73.70962357689146</v>
      </c>
    </row>
    <row r="72" spans="1:17" ht="22.5" customHeight="1">
      <c r="A72" s="34"/>
      <c r="B72" s="7"/>
      <c r="C72" s="8"/>
      <c r="D72" s="43" t="s">
        <v>130</v>
      </c>
      <c r="E72" s="27"/>
      <c r="F72" s="6"/>
      <c r="G72" s="6"/>
      <c r="H72" s="21"/>
      <c r="I72" s="22"/>
      <c r="J72" s="25"/>
      <c r="K72" s="59"/>
      <c r="L72" s="21"/>
      <c r="M72" s="21"/>
      <c r="N72" s="25"/>
      <c r="O72" s="26"/>
      <c r="P72" s="5"/>
      <c r="Q72" s="54"/>
    </row>
    <row r="73" spans="1:17" ht="30" customHeight="1">
      <c r="A73" s="34"/>
      <c r="B73" s="7"/>
      <c r="C73" s="8"/>
      <c r="D73" s="44" t="s">
        <v>309</v>
      </c>
      <c r="E73" s="27"/>
      <c r="F73" s="6"/>
      <c r="G73" s="6"/>
      <c r="H73" s="21"/>
      <c r="I73" s="22"/>
      <c r="J73" s="25"/>
      <c r="K73" s="59"/>
      <c r="L73" s="21">
        <v>181000</v>
      </c>
      <c r="M73" s="21">
        <v>177157</v>
      </c>
      <c r="N73" s="25">
        <f t="shared" si="3"/>
        <v>97.876795580110496</v>
      </c>
      <c r="O73" s="26">
        <f t="shared" ref="O73" si="51">F73+L73</f>
        <v>181000</v>
      </c>
      <c r="P73" s="5">
        <f t="shared" ref="P73" si="52">H73+M73</f>
        <v>177157</v>
      </c>
      <c r="Q73" s="54">
        <f t="shared" ref="Q73" si="53">P73/O73*100</f>
        <v>97.876795580110496</v>
      </c>
    </row>
    <row r="74" spans="1:17" ht="30" customHeight="1">
      <c r="A74" s="34"/>
      <c r="B74" s="7"/>
      <c r="C74" s="8"/>
      <c r="D74" s="44" t="s">
        <v>324</v>
      </c>
      <c r="E74" s="27"/>
      <c r="F74" s="6">
        <v>199900</v>
      </c>
      <c r="G74" s="6">
        <v>199900</v>
      </c>
      <c r="H74" s="21">
        <v>199173</v>
      </c>
      <c r="I74" s="22">
        <f t="shared" ref="I74" si="54">H74/G74*100</f>
        <v>99.636318159079536</v>
      </c>
      <c r="J74" s="25">
        <f t="shared" ref="J74" si="55">H74/F74*100</f>
        <v>99.636318159079536</v>
      </c>
      <c r="K74" s="59"/>
      <c r="L74" s="21"/>
      <c r="M74" s="21"/>
      <c r="N74" s="25"/>
      <c r="O74" s="26">
        <f t="shared" ref="O74" si="56">F74+L74</f>
        <v>199900</v>
      </c>
      <c r="P74" s="5">
        <f t="shared" ref="P74" si="57">H74+M74</f>
        <v>199173</v>
      </c>
      <c r="Q74" s="54">
        <f t="shared" ref="Q74" si="58">P74/O74*100</f>
        <v>99.636318159079536</v>
      </c>
    </row>
    <row r="75" spans="1:17" ht="24.75" customHeight="1">
      <c r="A75" s="34"/>
      <c r="B75" s="7"/>
      <c r="C75" s="9"/>
      <c r="D75" s="44" t="s">
        <v>293</v>
      </c>
      <c r="E75" s="27">
        <v>3960000</v>
      </c>
      <c r="F75" s="6">
        <v>3633200</v>
      </c>
      <c r="G75" s="6">
        <v>2500000</v>
      </c>
      <c r="H75" s="21">
        <v>2582448</v>
      </c>
      <c r="I75" s="22">
        <f t="shared" si="1"/>
        <v>103.29792</v>
      </c>
      <c r="J75" s="25">
        <f t="shared" si="2"/>
        <v>71.079158868215345</v>
      </c>
      <c r="K75" s="59"/>
      <c r="L75" s="21"/>
      <c r="M75" s="21">
        <v>0</v>
      </c>
      <c r="N75" s="25"/>
      <c r="O75" s="26">
        <f t="shared" si="4"/>
        <v>3633200</v>
      </c>
      <c r="P75" s="5">
        <f t="shared" si="5"/>
        <v>2582448</v>
      </c>
      <c r="Q75" s="54">
        <f t="shared" si="6"/>
        <v>71.079158868215345</v>
      </c>
    </row>
    <row r="76" spans="1:17" ht="32.25" customHeight="1">
      <c r="A76" s="34" t="s">
        <v>114</v>
      </c>
      <c r="B76" s="7" t="s">
        <v>115</v>
      </c>
      <c r="C76" s="8" t="s">
        <v>116</v>
      </c>
      <c r="D76" s="35" t="s">
        <v>117</v>
      </c>
      <c r="E76" s="6">
        <f>SUM(E78:E79)</f>
        <v>1985600</v>
      </c>
      <c r="F76" s="6">
        <f>SUM(F78:F79)</f>
        <v>2801000</v>
      </c>
      <c r="G76" s="6">
        <f t="shared" ref="G76:H76" si="59">SUM(G78:G79)</f>
        <v>1959500</v>
      </c>
      <c r="H76" s="6">
        <f t="shared" si="59"/>
        <v>2800789</v>
      </c>
      <c r="I76" s="22">
        <f t="shared" si="1"/>
        <v>142.93386067874459</v>
      </c>
      <c r="J76" s="25">
        <f t="shared" si="2"/>
        <v>99.992466976079982</v>
      </c>
      <c r="K76" s="59"/>
      <c r="L76" s="21">
        <v>0</v>
      </c>
      <c r="M76" s="21">
        <v>0</v>
      </c>
      <c r="N76" s="25"/>
      <c r="O76" s="26">
        <f t="shared" si="4"/>
        <v>2801000</v>
      </c>
      <c r="P76" s="5">
        <f t="shared" si="5"/>
        <v>2800789</v>
      </c>
      <c r="Q76" s="54">
        <f t="shared" si="6"/>
        <v>99.992466976079982</v>
      </c>
    </row>
    <row r="77" spans="1:17" ht="20.25" customHeight="1">
      <c r="A77" s="34"/>
      <c r="B77" s="7"/>
      <c r="C77" s="8"/>
      <c r="D77" s="43" t="s">
        <v>130</v>
      </c>
      <c r="E77" s="27"/>
      <c r="F77" s="6"/>
      <c r="G77" s="6"/>
      <c r="H77" s="21"/>
      <c r="I77" s="22"/>
      <c r="J77" s="25"/>
      <c r="K77" s="59"/>
      <c r="L77" s="21"/>
      <c r="M77" s="21"/>
      <c r="N77" s="25"/>
      <c r="O77" s="26"/>
      <c r="P77" s="5"/>
      <c r="Q77" s="54"/>
    </row>
    <row r="78" spans="1:17" ht="82.5" customHeight="1">
      <c r="A78" s="34"/>
      <c r="B78" s="7"/>
      <c r="C78" s="8"/>
      <c r="D78" s="44" t="s">
        <v>292</v>
      </c>
      <c r="E78" s="27">
        <v>1985600</v>
      </c>
      <c r="F78" s="6">
        <v>2331000</v>
      </c>
      <c r="G78" s="6">
        <v>1489500</v>
      </c>
      <c r="H78" s="21">
        <v>2331000</v>
      </c>
      <c r="I78" s="22">
        <f t="shared" si="1"/>
        <v>156.49546827794563</v>
      </c>
      <c r="J78" s="25">
        <f t="shared" si="2"/>
        <v>100</v>
      </c>
      <c r="K78" s="59"/>
      <c r="L78" s="21"/>
      <c r="M78" s="21"/>
      <c r="N78" s="25"/>
      <c r="O78" s="26">
        <f t="shared" si="4"/>
        <v>2331000</v>
      </c>
      <c r="P78" s="5">
        <f t="shared" si="5"/>
        <v>2331000</v>
      </c>
      <c r="Q78" s="54">
        <f t="shared" si="6"/>
        <v>100</v>
      </c>
    </row>
    <row r="79" spans="1:17" ht="24.75" customHeight="1">
      <c r="A79" s="34"/>
      <c r="B79" s="7"/>
      <c r="C79" s="8"/>
      <c r="D79" s="44" t="s">
        <v>293</v>
      </c>
      <c r="E79" s="78"/>
      <c r="F79" s="6">
        <v>470000</v>
      </c>
      <c r="G79" s="6">
        <v>470000</v>
      </c>
      <c r="H79" s="21">
        <v>469789</v>
      </c>
      <c r="I79" s="22">
        <f t="shared" ref="I79" si="60">H79/G79*100</f>
        <v>99.955106382978727</v>
      </c>
      <c r="J79" s="25">
        <f t="shared" ref="J79" si="61">H79/F79*100</f>
        <v>99.955106382978727</v>
      </c>
      <c r="K79" s="59"/>
      <c r="L79" s="21"/>
      <c r="M79" s="21"/>
      <c r="N79" s="25"/>
      <c r="O79" s="26">
        <f t="shared" si="4"/>
        <v>470000</v>
      </c>
      <c r="P79" s="5">
        <f t="shared" si="5"/>
        <v>469789</v>
      </c>
      <c r="Q79" s="54">
        <f t="shared" si="6"/>
        <v>99.955106382978727</v>
      </c>
    </row>
    <row r="80" spans="1:17" ht="32.25" customHeight="1">
      <c r="A80" s="34" t="s">
        <v>118</v>
      </c>
      <c r="B80" s="7" t="s">
        <v>119</v>
      </c>
      <c r="C80" s="8" t="s">
        <v>116</v>
      </c>
      <c r="D80" s="35" t="s">
        <v>120</v>
      </c>
      <c r="E80" s="6">
        <f>E81</f>
        <v>650000</v>
      </c>
      <c r="F80" s="6">
        <f>F81</f>
        <v>650000</v>
      </c>
      <c r="G80" s="6">
        <f>G81</f>
        <v>650000</v>
      </c>
      <c r="H80" s="21">
        <f>H81</f>
        <v>649998</v>
      </c>
      <c r="I80" s="22">
        <f t="shared" si="1"/>
        <v>99.999692307692314</v>
      </c>
      <c r="J80" s="25">
        <f t="shared" si="2"/>
        <v>99.999692307692314</v>
      </c>
      <c r="K80" s="59"/>
      <c r="L80" s="21">
        <v>0</v>
      </c>
      <c r="M80" s="21">
        <v>0</v>
      </c>
      <c r="N80" s="25"/>
      <c r="O80" s="26">
        <f t="shared" si="4"/>
        <v>650000</v>
      </c>
      <c r="P80" s="5">
        <f t="shared" si="5"/>
        <v>649998</v>
      </c>
      <c r="Q80" s="54">
        <f t="shared" si="6"/>
        <v>99.999692307692314</v>
      </c>
    </row>
    <row r="81" spans="1:17" ht="67.5" customHeight="1">
      <c r="A81" s="34"/>
      <c r="B81" s="7"/>
      <c r="C81" s="8"/>
      <c r="D81" s="44" t="s">
        <v>121</v>
      </c>
      <c r="E81" s="27">
        <v>650000</v>
      </c>
      <c r="F81" s="6">
        <v>650000</v>
      </c>
      <c r="G81" s="6">
        <v>650000</v>
      </c>
      <c r="H81" s="21">
        <v>649998</v>
      </c>
      <c r="I81" s="22">
        <f t="shared" si="1"/>
        <v>99.999692307692314</v>
      </c>
      <c r="J81" s="25">
        <f t="shared" si="2"/>
        <v>99.999692307692314</v>
      </c>
      <c r="K81" s="59"/>
      <c r="L81" s="21"/>
      <c r="M81" s="21"/>
      <c r="N81" s="25"/>
      <c r="O81" s="26">
        <f t="shared" si="4"/>
        <v>650000</v>
      </c>
      <c r="P81" s="5">
        <f t="shared" si="5"/>
        <v>649998</v>
      </c>
      <c r="Q81" s="54">
        <f t="shared" si="6"/>
        <v>99.999692307692314</v>
      </c>
    </row>
    <row r="82" spans="1:17" ht="30" customHeight="1">
      <c r="A82" s="34" t="s">
        <v>122</v>
      </c>
      <c r="B82" s="12">
        <v>2152</v>
      </c>
      <c r="C82" s="15" t="s">
        <v>116</v>
      </c>
      <c r="D82" s="45" t="s">
        <v>123</v>
      </c>
      <c r="E82" s="6"/>
      <c r="F82" s="6">
        <v>1192800</v>
      </c>
      <c r="G82" s="6">
        <v>1116000</v>
      </c>
      <c r="H82" s="21">
        <v>1095659</v>
      </c>
      <c r="I82" s="22">
        <f t="shared" si="1"/>
        <v>98.177329749103947</v>
      </c>
      <c r="J82" s="25">
        <f>H82/F82*100</f>
        <v>91.856052984574106</v>
      </c>
      <c r="K82" s="59"/>
      <c r="L82" s="21"/>
      <c r="M82" s="21"/>
      <c r="N82" s="25"/>
      <c r="O82" s="26">
        <f>F82+L82</f>
        <v>1192800</v>
      </c>
      <c r="P82" s="5">
        <f t="shared" si="5"/>
        <v>1095659</v>
      </c>
      <c r="Q82" s="54">
        <f t="shared" si="6"/>
        <v>91.856052984574106</v>
      </c>
    </row>
    <row r="83" spans="1:17" ht="52.5" customHeight="1">
      <c r="A83" s="7" t="s">
        <v>311</v>
      </c>
      <c r="B83" s="71" t="s">
        <v>312</v>
      </c>
      <c r="C83" s="72" t="s">
        <v>23</v>
      </c>
      <c r="D83" s="70" t="s">
        <v>313</v>
      </c>
      <c r="E83" s="78">
        <f>E85</f>
        <v>0</v>
      </c>
      <c r="F83" s="6">
        <f>F85</f>
        <v>0</v>
      </c>
      <c r="G83" s="66">
        <f t="shared" ref="G83:H83" si="62">G85</f>
        <v>0</v>
      </c>
      <c r="H83" s="66">
        <f t="shared" si="62"/>
        <v>0</v>
      </c>
      <c r="I83" s="22"/>
      <c r="J83" s="25"/>
      <c r="K83" s="78">
        <f t="shared" ref="K83" si="63">K85</f>
        <v>0</v>
      </c>
      <c r="L83" s="66">
        <f>L85+L86</f>
        <v>9500000</v>
      </c>
      <c r="M83" s="66">
        <f>M85+M86</f>
        <v>5489000</v>
      </c>
      <c r="N83" s="83">
        <f>N85+N86</f>
        <v>59.340540540540545</v>
      </c>
      <c r="O83" s="26">
        <f>F83+L83</f>
        <v>9500000</v>
      </c>
      <c r="P83" s="5">
        <f t="shared" ref="P83:P85" si="64">H83+M83</f>
        <v>5489000</v>
      </c>
      <c r="Q83" s="54">
        <f t="shared" ref="Q83:Q85" si="65">P83/O83*100</f>
        <v>57.778947368421051</v>
      </c>
    </row>
    <row r="84" spans="1:17" ht="18.75" customHeight="1">
      <c r="A84" s="7"/>
      <c r="B84" s="71"/>
      <c r="C84" s="72"/>
      <c r="D84" s="43" t="s">
        <v>130</v>
      </c>
      <c r="E84" s="78"/>
      <c r="F84" s="6"/>
      <c r="G84" s="66"/>
      <c r="H84" s="66"/>
      <c r="I84" s="22"/>
      <c r="J84" s="25"/>
      <c r="K84" s="78"/>
      <c r="L84" s="66"/>
      <c r="M84" s="66"/>
      <c r="N84" s="25"/>
      <c r="O84" s="26"/>
      <c r="P84" s="5"/>
      <c r="Q84" s="54"/>
    </row>
    <row r="85" spans="1:17" ht="84" customHeight="1">
      <c r="A85" s="7"/>
      <c r="B85" s="71"/>
      <c r="C85" s="72"/>
      <c r="D85" s="73" t="s">
        <v>331</v>
      </c>
      <c r="E85" s="78"/>
      <c r="F85" s="6"/>
      <c r="G85" s="6"/>
      <c r="H85" s="21"/>
      <c r="I85" s="22"/>
      <c r="J85" s="25"/>
      <c r="K85" s="59"/>
      <c r="L85" s="21">
        <v>9250000</v>
      </c>
      <c r="M85" s="21">
        <v>5489000</v>
      </c>
      <c r="N85" s="25">
        <f t="shared" si="3"/>
        <v>59.340540540540545</v>
      </c>
      <c r="O85" s="26">
        <f>F85+L85</f>
        <v>9250000</v>
      </c>
      <c r="P85" s="5">
        <f t="shared" si="64"/>
        <v>5489000</v>
      </c>
      <c r="Q85" s="54">
        <f t="shared" si="65"/>
        <v>59.340540540540545</v>
      </c>
    </row>
    <row r="86" spans="1:17" ht="25.5" customHeight="1">
      <c r="A86" s="81"/>
      <c r="B86" s="71"/>
      <c r="C86" s="72"/>
      <c r="D86" s="44" t="s">
        <v>293</v>
      </c>
      <c r="E86" s="78"/>
      <c r="F86" s="6"/>
      <c r="G86" s="6"/>
      <c r="H86" s="21"/>
      <c r="I86" s="22"/>
      <c r="J86" s="25"/>
      <c r="K86" s="59"/>
      <c r="L86" s="21">
        <v>250000</v>
      </c>
      <c r="M86" s="21"/>
      <c r="N86" s="25"/>
      <c r="O86" s="26"/>
      <c r="P86" s="5"/>
      <c r="Q86" s="54"/>
    </row>
    <row r="87" spans="1:17" ht="52.5" customHeight="1">
      <c r="A87" s="34" t="s">
        <v>124</v>
      </c>
      <c r="B87" s="12">
        <v>9800</v>
      </c>
      <c r="C87" s="15" t="s">
        <v>48</v>
      </c>
      <c r="D87" s="41" t="s">
        <v>49</v>
      </c>
      <c r="E87" s="27"/>
      <c r="F87" s="6">
        <v>96500</v>
      </c>
      <c r="G87" s="6">
        <v>72500</v>
      </c>
      <c r="H87" s="21">
        <v>95931</v>
      </c>
      <c r="I87" s="22">
        <f t="shared" si="1"/>
        <v>132.31862068965518</v>
      </c>
      <c r="J87" s="25">
        <f t="shared" si="2"/>
        <v>99.410362694300517</v>
      </c>
      <c r="K87" s="59"/>
      <c r="L87" s="21"/>
      <c r="M87" s="21"/>
      <c r="N87" s="25"/>
      <c r="O87" s="26">
        <f t="shared" si="4"/>
        <v>96500</v>
      </c>
      <c r="P87" s="5">
        <f t="shared" si="5"/>
        <v>95931</v>
      </c>
      <c r="Q87" s="54">
        <f t="shared" si="6"/>
        <v>99.410362694300517</v>
      </c>
    </row>
    <row r="88" spans="1:17" ht="38.25" customHeight="1">
      <c r="A88" s="32" t="s">
        <v>125</v>
      </c>
      <c r="B88" s="3"/>
      <c r="C88" s="4"/>
      <c r="D88" s="33" t="s">
        <v>126</v>
      </c>
      <c r="E88" s="27">
        <f>E89</f>
        <v>264862900</v>
      </c>
      <c r="F88" s="6">
        <f t="shared" ref="F88:M88" si="66">F89</f>
        <v>228603426</v>
      </c>
      <c r="G88" s="6">
        <f t="shared" si="66"/>
        <v>175681116</v>
      </c>
      <c r="H88" s="21">
        <f t="shared" si="66"/>
        <v>219991594</v>
      </c>
      <c r="I88" s="22">
        <f t="shared" si="1"/>
        <v>125.22210639873212</v>
      </c>
      <c r="J88" s="25">
        <f t="shared" si="2"/>
        <v>96.23285085849939</v>
      </c>
      <c r="K88" s="21">
        <f t="shared" si="66"/>
        <v>0</v>
      </c>
      <c r="L88" s="21">
        <f t="shared" si="66"/>
        <v>3340532</v>
      </c>
      <c r="M88" s="21">
        <f t="shared" si="66"/>
        <v>3302608</v>
      </c>
      <c r="N88" s="25">
        <f t="shared" si="3"/>
        <v>98.8647317253659</v>
      </c>
      <c r="O88" s="26">
        <f t="shared" si="4"/>
        <v>231943958</v>
      </c>
      <c r="P88" s="5">
        <f t="shared" si="5"/>
        <v>223294202</v>
      </c>
      <c r="Q88" s="54">
        <f t="shared" si="6"/>
        <v>96.270756059099412</v>
      </c>
    </row>
    <row r="89" spans="1:17" ht="36" customHeight="1">
      <c r="A89" s="32" t="s">
        <v>127</v>
      </c>
      <c r="B89" s="3"/>
      <c r="C89" s="4"/>
      <c r="D89" s="33" t="s">
        <v>128</v>
      </c>
      <c r="E89" s="6">
        <f>E90+E94+E99+E116+E121+E122+E123+E125+E129+E132+E98+E127+E130</f>
        <v>264862900</v>
      </c>
      <c r="F89" s="6">
        <f>F90+F94+F99+F116+F121+F122+F123+F125+F129+F132+F98+F127+F130</f>
        <v>228603426</v>
      </c>
      <c r="G89" s="6">
        <f t="shared" ref="G89" si="67">G90+G94+G99+G116+G121+G122+G123+G125+G129+G132+G98</f>
        <v>175681116</v>
      </c>
      <c r="H89" s="6">
        <f>H90+H94+H99+H116+H121+H122+H123+H125+H129+H132+H98+H127+H130</f>
        <v>219991594</v>
      </c>
      <c r="I89" s="22">
        <f t="shared" si="1"/>
        <v>125.22210639873212</v>
      </c>
      <c r="J89" s="25">
        <f t="shared" si="2"/>
        <v>96.23285085849939</v>
      </c>
      <c r="K89" s="6">
        <f t="shared" ref="K89" si="68">K90+K94+K99+K116+K121+K122+K123+K125+K129+K132+K98</f>
        <v>0</v>
      </c>
      <c r="L89" s="6">
        <f>L90+L94+L99+L116+L121+L122+L123+L125+L129+L132+L98+L127+L130</f>
        <v>3340532</v>
      </c>
      <c r="M89" s="6">
        <f>M90+M94+M99+M116+M121+M122+M123+M125+M129+M132+M98+M127+M130</f>
        <v>3302608</v>
      </c>
      <c r="N89" s="25">
        <f t="shared" si="3"/>
        <v>98.8647317253659</v>
      </c>
      <c r="O89" s="26">
        <f t="shared" si="4"/>
        <v>231943958</v>
      </c>
      <c r="P89" s="5">
        <f t="shared" si="5"/>
        <v>223294202</v>
      </c>
      <c r="Q89" s="54">
        <f t="shared" si="6"/>
        <v>96.270756059099412</v>
      </c>
    </row>
    <row r="90" spans="1:17" ht="222.75" customHeight="1">
      <c r="A90" s="34"/>
      <c r="B90" s="7"/>
      <c r="C90" s="9"/>
      <c r="D90" s="44" t="s">
        <v>129</v>
      </c>
      <c r="E90" s="6">
        <f>SUM(E92:E93)</f>
        <v>69182000</v>
      </c>
      <c r="F90" s="6">
        <f>SUM(F92:F93)</f>
        <v>29103826</v>
      </c>
      <c r="G90" s="6">
        <f>SUM(G92:G93)</f>
        <v>29150299</v>
      </c>
      <c r="H90" s="6">
        <f>SUM(H92:H93)</f>
        <v>29082873</v>
      </c>
      <c r="I90" s="22">
        <f t="shared" si="1"/>
        <v>99.7686953399689</v>
      </c>
      <c r="J90" s="25">
        <f t="shared" si="2"/>
        <v>99.928006029172934</v>
      </c>
      <c r="K90" s="59"/>
      <c r="L90" s="21">
        <v>0</v>
      </c>
      <c r="M90" s="21">
        <v>0</v>
      </c>
      <c r="N90" s="25"/>
      <c r="O90" s="26">
        <f t="shared" si="4"/>
        <v>29103826</v>
      </c>
      <c r="P90" s="5">
        <f t="shared" si="5"/>
        <v>29082873</v>
      </c>
      <c r="Q90" s="54">
        <f t="shared" si="6"/>
        <v>99.928006029172934</v>
      </c>
    </row>
    <row r="91" spans="1:17" ht="12.75" customHeight="1">
      <c r="A91" s="34"/>
      <c r="B91" s="7"/>
      <c r="C91" s="9"/>
      <c r="D91" s="43" t="s">
        <v>130</v>
      </c>
      <c r="E91" s="27"/>
      <c r="F91" s="6"/>
      <c r="G91" s="6"/>
      <c r="H91" s="21"/>
      <c r="I91" s="22"/>
      <c r="J91" s="25"/>
      <c r="K91" s="59"/>
      <c r="L91" s="21"/>
      <c r="M91" s="21"/>
      <c r="N91" s="25"/>
      <c r="O91" s="26">
        <f t="shared" si="4"/>
        <v>0</v>
      </c>
      <c r="P91" s="5">
        <f t="shared" si="5"/>
        <v>0</v>
      </c>
      <c r="Q91" s="54"/>
    </row>
    <row r="92" spans="1:17" ht="45.75" customHeight="1">
      <c r="A92" s="34" t="s">
        <v>131</v>
      </c>
      <c r="B92" s="7" t="s">
        <v>132</v>
      </c>
      <c r="C92" s="8" t="s">
        <v>133</v>
      </c>
      <c r="D92" s="35" t="s">
        <v>134</v>
      </c>
      <c r="E92" s="27">
        <v>12300000</v>
      </c>
      <c r="F92" s="6">
        <v>13856776</v>
      </c>
      <c r="G92" s="6">
        <v>13370604</v>
      </c>
      <c r="H92" s="21">
        <v>13852340</v>
      </c>
      <c r="I92" s="22">
        <f t="shared" si="1"/>
        <v>103.60294867756161</v>
      </c>
      <c r="J92" s="25">
        <f t="shared" si="2"/>
        <v>99.96798678134077</v>
      </c>
      <c r="K92" s="59"/>
      <c r="L92" s="21">
        <v>0</v>
      </c>
      <c r="M92" s="21">
        <v>0</v>
      </c>
      <c r="N92" s="25"/>
      <c r="O92" s="26">
        <f t="shared" si="4"/>
        <v>13856776</v>
      </c>
      <c r="P92" s="5">
        <f t="shared" si="5"/>
        <v>13852340</v>
      </c>
      <c r="Q92" s="54">
        <f t="shared" si="6"/>
        <v>99.96798678134077</v>
      </c>
    </row>
    <row r="93" spans="1:17" ht="32.25" customHeight="1">
      <c r="A93" s="34" t="s">
        <v>135</v>
      </c>
      <c r="B93" s="7" t="s">
        <v>136</v>
      </c>
      <c r="C93" s="8" t="s">
        <v>137</v>
      </c>
      <c r="D93" s="35" t="s">
        <v>138</v>
      </c>
      <c r="E93" s="27">
        <v>56882000</v>
      </c>
      <c r="F93" s="6">
        <v>15247050</v>
      </c>
      <c r="G93" s="6">
        <v>15779695</v>
      </c>
      <c r="H93" s="21">
        <v>15230533</v>
      </c>
      <c r="I93" s="22">
        <f t="shared" si="1"/>
        <v>96.519818665696647</v>
      </c>
      <c r="J93" s="25">
        <f t="shared" si="2"/>
        <v>99.891670847803354</v>
      </c>
      <c r="K93" s="59"/>
      <c r="L93" s="21">
        <v>0</v>
      </c>
      <c r="M93" s="21">
        <v>0</v>
      </c>
      <c r="N93" s="25"/>
      <c r="O93" s="26">
        <f t="shared" si="4"/>
        <v>15247050</v>
      </c>
      <c r="P93" s="5">
        <f t="shared" si="5"/>
        <v>15230533</v>
      </c>
      <c r="Q93" s="54">
        <f t="shared" si="6"/>
        <v>99.891670847803354</v>
      </c>
    </row>
    <row r="94" spans="1:17" ht="77.25" customHeight="1">
      <c r="A94" s="34"/>
      <c r="B94" s="7"/>
      <c r="C94" s="9"/>
      <c r="D94" s="44" t="s">
        <v>139</v>
      </c>
      <c r="E94" s="6">
        <f>SUM(E96:E97)</f>
        <v>6759900</v>
      </c>
      <c r="F94" s="6">
        <f>SUM(F96:F97)</f>
        <v>6759900</v>
      </c>
      <c r="G94" s="6">
        <f>SUM(G96:G97)</f>
        <v>3910217</v>
      </c>
      <c r="H94" s="6">
        <f>SUM(H96:H97)</f>
        <v>4028891</v>
      </c>
      <c r="I94" s="22">
        <f t="shared" si="1"/>
        <v>103.03497222788403</v>
      </c>
      <c r="J94" s="25">
        <f t="shared" si="2"/>
        <v>59.59986094468853</v>
      </c>
      <c r="K94" s="59"/>
      <c r="L94" s="21">
        <v>0</v>
      </c>
      <c r="M94" s="21">
        <v>0</v>
      </c>
      <c r="N94" s="25"/>
      <c r="O94" s="26">
        <f t="shared" si="4"/>
        <v>6759900</v>
      </c>
      <c r="P94" s="5">
        <f t="shared" si="5"/>
        <v>4028891</v>
      </c>
      <c r="Q94" s="54">
        <f t="shared" si="6"/>
        <v>59.59986094468853</v>
      </c>
    </row>
    <row r="95" spans="1:17" ht="16.5" customHeight="1">
      <c r="A95" s="34"/>
      <c r="B95" s="7"/>
      <c r="C95" s="9"/>
      <c r="D95" s="43" t="s">
        <v>130</v>
      </c>
      <c r="E95" s="27"/>
      <c r="F95" s="6"/>
      <c r="G95" s="6"/>
      <c r="H95" s="21"/>
      <c r="I95" s="22"/>
      <c r="J95" s="25"/>
      <c r="K95" s="59"/>
      <c r="L95" s="21"/>
      <c r="M95" s="21"/>
      <c r="N95" s="25"/>
      <c r="O95" s="26">
        <f t="shared" si="4"/>
        <v>0</v>
      </c>
      <c r="P95" s="5">
        <f t="shared" si="5"/>
        <v>0</v>
      </c>
      <c r="Q95" s="54"/>
    </row>
    <row r="96" spans="1:17" ht="59.25" customHeight="1">
      <c r="A96" s="34" t="s">
        <v>140</v>
      </c>
      <c r="B96" s="7" t="s">
        <v>141</v>
      </c>
      <c r="C96" s="8" t="s">
        <v>133</v>
      </c>
      <c r="D96" s="35" t="s">
        <v>142</v>
      </c>
      <c r="E96" s="27">
        <v>735000</v>
      </c>
      <c r="F96" s="6">
        <v>924434</v>
      </c>
      <c r="G96" s="6">
        <v>745600</v>
      </c>
      <c r="H96" s="21">
        <v>924434</v>
      </c>
      <c r="I96" s="22">
        <f t="shared" ref="I96:I163" si="69">H96/G96*100</f>
        <v>123.98524678111589</v>
      </c>
      <c r="J96" s="25">
        <f t="shared" ref="J96:J163" si="70">H96/F96*100</f>
        <v>100</v>
      </c>
      <c r="K96" s="59"/>
      <c r="L96" s="21">
        <v>0</v>
      </c>
      <c r="M96" s="21">
        <v>0</v>
      </c>
      <c r="N96" s="25"/>
      <c r="O96" s="26">
        <f t="shared" ref="O96:O163" si="71">F96+L96</f>
        <v>924434</v>
      </c>
      <c r="P96" s="5">
        <f t="shared" ref="P96:P163" si="72">H96+M96</f>
        <v>924434</v>
      </c>
      <c r="Q96" s="54">
        <f t="shared" ref="Q96:Q163" si="73">P96/O96*100</f>
        <v>100</v>
      </c>
    </row>
    <row r="97" spans="1:17" ht="43.5" customHeight="1">
      <c r="A97" s="34" t="s">
        <v>143</v>
      </c>
      <c r="B97" s="7" t="s">
        <v>144</v>
      </c>
      <c r="C97" s="8" t="s">
        <v>137</v>
      </c>
      <c r="D97" s="35" t="s">
        <v>145</v>
      </c>
      <c r="E97" s="27">
        <v>6024900</v>
      </c>
      <c r="F97" s="6">
        <v>5835466</v>
      </c>
      <c r="G97" s="6">
        <v>3164617</v>
      </c>
      <c r="H97" s="21">
        <v>3104457</v>
      </c>
      <c r="I97" s="22">
        <f t="shared" si="69"/>
        <v>98.09898006615019</v>
      </c>
      <c r="J97" s="25">
        <f t="shared" si="70"/>
        <v>53.199813005508048</v>
      </c>
      <c r="K97" s="59"/>
      <c r="L97" s="21">
        <v>0</v>
      </c>
      <c r="M97" s="21">
        <v>0</v>
      </c>
      <c r="N97" s="25"/>
      <c r="O97" s="26">
        <f t="shared" si="71"/>
        <v>5835466</v>
      </c>
      <c r="P97" s="5">
        <f t="shared" si="72"/>
        <v>3104457</v>
      </c>
      <c r="Q97" s="54">
        <f t="shared" si="73"/>
        <v>53.199813005508048</v>
      </c>
    </row>
    <row r="98" spans="1:17" ht="43.5" customHeight="1">
      <c r="A98" s="34" t="s">
        <v>294</v>
      </c>
      <c r="B98" s="7" t="s">
        <v>295</v>
      </c>
      <c r="C98" s="8" t="s">
        <v>296</v>
      </c>
      <c r="D98" s="37" t="s">
        <v>297</v>
      </c>
      <c r="E98" s="78"/>
      <c r="F98" s="6">
        <v>44700</v>
      </c>
      <c r="G98" s="6">
        <v>44700</v>
      </c>
      <c r="H98" s="21">
        <v>44700</v>
      </c>
      <c r="I98" s="22">
        <f t="shared" ref="I98" si="74">H98/G98*100</f>
        <v>100</v>
      </c>
      <c r="J98" s="25">
        <f t="shared" ref="J98" si="75">H98/F98*100</f>
        <v>100</v>
      </c>
      <c r="K98" s="59"/>
      <c r="L98" s="21"/>
      <c r="M98" s="21"/>
      <c r="N98" s="25"/>
      <c r="O98" s="26">
        <f t="shared" ref="O98" si="76">F98+L98</f>
        <v>44700</v>
      </c>
      <c r="P98" s="5">
        <f t="shared" ref="P98" si="77">H98+M98</f>
        <v>44700</v>
      </c>
      <c r="Q98" s="54">
        <f t="shared" ref="Q98" si="78">P98/O98*100</f>
        <v>100</v>
      </c>
    </row>
    <row r="99" spans="1:17" ht="204">
      <c r="A99" s="34"/>
      <c r="B99" s="7"/>
      <c r="C99" s="9"/>
      <c r="D99" s="44" t="s">
        <v>146</v>
      </c>
      <c r="E99" s="6">
        <f>SUM(E101:E115)</f>
        <v>185628700</v>
      </c>
      <c r="F99" s="6">
        <f>SUM(F101:F115)</f>
        <v>185628700</v>
      </c>
      <c r="G99" s="6">
        <f>SUM(G101:G115)</f>
        <v>135886200</v>
      </c>
      <c r="H99" s="6">
        <f>SUM(H101:H115)</f>
        <v>179831657</v>
      </c>
      <c r="I99" s="22">
        <f t="shared" si="69"/>
        <v>132.33989691374106</v>
      </c>
      <c r="J99" s="25">
        <f>H99/F99*100</f>
        <v>96.877076120233568</v>
      </c>
      <c r="K99" s="59"/>
      <c r="L99" s="21">
        <v>0</v>
      </c>
      <c r="M99" s="21">
        <v>0</v>
      </c>
      <c r="N99" s="25"/>
      <c r="O99" s="26">
        <f>F99+L99</f>
        <v>185628700</v>
      </c>
      <c r="P99" s="5">
        <f t="shared" si="72"/>
        <v>179831657</v>
      </c>
      <c r="Q99" s="54">
        <f t="shared" si="73"/>
        <v>96.877076120233568</v>
      </c>
    </row>
    <row r="100" spans="1:17" ht="13.5">
      <c r="A100" s="34"/>
      <c r="B100" s="7"/>
      <c r="C100" s="9"/>
      <c r="D100" s="43" t="s">
        <v>130</v>
      </c>
      <c r="E100" s="27"/>
      <c r="F100" s="6"/>
      <c r="G100" s="6"/>
      <c r="H100" s="21"/>
      <c r="I100" s="22"/>
      <c r="J100" s="25"/>
      <c r="K100" s="59"/>
      <c r="L100" s="21"/>
      <c r="M100" s="21"/>
      <c r="N100" s="25"/>
      <c r="O100" s="26">
        <f t="shared" si="71"/>
        <v>0</v>
      </c>
      <c r="P100" s="5">
        <f t="shared" si="72"/>
        <v>0</v>
      </c>
      <c r="Q100" s="54"/>
    </row>
    <row r="101" spans="1:17" ht="30.75" customHeight="1">
      <c r="A101" s="34" t="s">
        <v>147</v>
      </c>
      <c r="B101" s="7" t="s">
        <v>148</v>
      </c>
      <c r="C101" s="8" t="s">
        <v>60</v>
      </c>
      <c r="D101" s="35" t="s">
        <v>149</v>
      </c>
      <c r="E101" s="27">
        <v>1300000</v>
      </c>
      <c r="F101" s="6">
        <v>1300000</v>
      </c>
      <c r="G101" s="6">
        <v>972000</v>
      </c>
      <c r="H101" s="21">
        <v>1007656</v>
      </c>
      <c r="I101" s="22">
        <f t="shared" si="69"/>
        <v>103.66831275720165</v>
      </c>
      <c r="J101" s="25">
        <f t="shared" si="70"/>
        <v>77.512</v>
      </c>
      <c r="K101" s="59"/>
      <c r="L101" s="21">
        <v>0</v>
      </c>
      <c r="M101" s="21">
        <v>0</v>
      </c>
      <c r="N101" s="25"/>
      <c r="O101" s="26">
        <f t="shared" si="71"/>
        <v>1300000</v>
      </c>
      <c r="P101" s="5">
        <f t="shared" si="72"/>
        <v>1007656</v>
      </c>
      <c r="Q101" s="54">
        <f t="shared" si="73"/>
        <v>77.512</v>
      </c>
    </row>
    <row r="102" spans="1:17" ht="20.25" customHeight="1">
      <c r="A102" s="34" t="s">
        <v>150</v>
      </c>
      <c r="B102" s="7" t="s">
        <v>151</v>
      </c>
      <c r="C102" s="8" t="s">
        <v>60</v>
      </c>
      <c r="D102" s="35" t="s">
        <v>152</v>
      </c>
      <c r="E102" s="27">
        <v>200000</v>
      </c>
      <c r="F102" s="6">
        <v>200000</v>
      </c>
      <c r="G102" s="6">
        <v>144000</v>
      </c>
      <c r="H102" s="21">
        <v>127340</v>
      </c>
      <c r="I102" s="22">
        <f t="shared" si="69"/>
        <v>88.430555555555557</v>
      </c>
      <c r="J102" s="25">
        <f t="shared" si="70"/>
        <v>63.67</v>
      </c>
      <c r="K102" s="59"/>
      <c r="L102" s="21">
        <v>0</v>
      </c>
      <c r="M102" s="21">
        <v>0</v>
      </c>
      <c r="N102" s="25"/>
      <c r="O102" s="26">
        <f t="shared" si="71"/>
        <v>200000</v>
      </c>
      <c r="P102" s="5">
        <f t="shared" si="72"/>
        <v>127340</v>
      </c>
      <c r="Q102" s="54">
        <f t="shared" si="73"/>
        <v>63.67</v>
      </c>
    </row>
    <row r="103" spans="1:17" ht="20.25" customHeight="1">
      <c r="A103" s="34" t="s">
        <v>153</v>
      </c>
      <c r="B103" s="7" t="s">
        <v>154</v>
      </c>
      <c r="C103" s="8" t="s">
        <v>60</v>
      </c>
      <c r="D103" s="35" t="s">
        <v>155</v>
      </c>
      <c r="E103" s="27">
        <v>70458700</v>
      </c>
      <c r="F103" s="6">
        <v>55354496</v>
      </c>
      <c r="G103" s="6">
        <v>43168669</v>
      </c>
      <c r="H103" s="21">
        <v>54815708</v>
      </c>
      <c r="I103" s="22">
        <f t="shared" si="69"/>
        <v>126.98030601777415</v>
      </c>
      <c r="J103" s="25">
        <f t="shared" si="70"/>
        <v>99.026659008872556</v>
      </c>
      <c r="K103" s="59"/>
      <c r="L103" s="21">
        <v>0</v>
      </c>
      <c r="M103" s="21">
        <v>0</v>
      </c>
      <c r="N103" s="25"/>
      <c r="O103" s="26">
        <f t="shared" si="71"/>
        <v>55354496</v>
      </c>
      <c r="P103" s="5">
        <f t="shared" si="72"/>
        <v>54815708</v>
      </c>
      <c r="Q103" s="54">
        <f t="shared" si="73"/>
        <v>99.026659008872556</v>
      </c>
    </row>
    <row r="104" spans="1:17" ht="30.75" customHeight="1">
      <c r="A104" s="34" t="s">
        <v>156</v>
      </c>
      <c r="B104" s="7" t="s">
        <v>157</v>
      </c>
      <c r="C104" s="8" t="s">
        <v>60</v>
      </c>
      <c r="D104" s="35" t="s">
        <v>158</v>
      </c>
      <c r="E104" s="27">
        <v>7100000</v>
      </c>
      <c r="F104" s="6">
        <v>7100000</v>
      </c>
      <c r="G104" s="6">
        <v>5311000</v>
      </c>
      <c r="H104" s="21">
        <v>6835480</v>
      </c>
      <c r="I104" s="22">
        <f t="shared" si="69"/>
        <v>128.70419883261158</v>
      </c>
      <c r="J104" s="25">
        <f t="shared" si="70"/>
        <v>96.274366197183099</v>
      </c>
      <c r="K104" s="59"/>
      <c r="L104" s="21">
        <v>0</v>
      </c>
      <c r="M104" s="21">
        <v>0</v>
      </c>
      <c r="N104" s="25"/>
      <c r="O104" s="26">
        <f t="shared" si="71"/>
        <v>7100000</v>
      </c>
      <c r="P104" s="5">
        <f t="shared" si="72"/>
        <v>6835480</v>
      </c>
      <c r="Q104" s="54">
        <f t="shared" si="73"/>
        <v>96.274366197183099</v>
      </c>
    </row>
    <row r="105" spans="1:17" ht="21" customHeight="1">
      <c r="A105" s="34" t="s">
        <v>159</v>
      </c>
      <c r="B105" s="7" t="s">
        <v>160</v>
      </c>
      <c r="C105" s="8" t="s">
        <v>60</v>
      </c>
      <c r="D105" s="35" t="s">
        <v>161</v>
      </c>
      <c r="E105" s="27">
        <v>45000000</v>
      </c>
      <c r="F105" s="6">
        <v>47801881</v>
      </c>
      <c r="G105" s="6">
        <v>34086100</v>
      </c>
      <c r="H105" s="21">
        <v>47799981</v>
      </c>
      <c r="I105" s="22">
        <f t="shared" si="69"/>
        <v>140.23305981030393</v>
      </c>
      <c r="J105" s="25">
        <f t="shared" si="70"/>
        <v>99.99602526101431</v>
      </c>
      <c r="K105" s="59"/>
      <c r="L105" s="21">
        <v>0</v>
      </c>
      <c r="M105" s="21">
        <v>0</v>
      </c>
      <c r="N105" s="25"/>
      <c r="O105" s="26">
        <f t="shared" si="71"/>
        <v>47801881</v>
      </c>
      <c r="P105" s="5">
        <f t="shared" si="72"/>
        <v>47799981</v>
      </c>
      <c r="Q105" s="54">
        <f t="shared" si="73"/>
        <v>99.99602526101431</v>
      </c>
    </row>
    <row r="106" spans="1:17" ht="19.5" customHeight="1">
      <c r="A106" s="34" t="s">
        <v>162</v>
      </c>
      <c r="B106" s="7" t="s">
        <v>163</v>
      </c>
      <c r="C106" s="8" t="s">
        <v>60</v>
      </c>
      <c r="D106" s="35" t="s">
        <v>164</v>
      </c>
      <c r="E106" s="27">
        <v>1300000</v>
      </c>
      <c r="F106" s="6">
        <v>1300000</v>
      </c>
      <c r="G106" s="6">
        <v>973000</v>
      </c>
      <c r="H106" s="21">
        <v>911387</v>
      </c>
      <c r="I106" s="22">
        <f t="shared" si="69"/>
        <v>93.667728674203502</v>
      </c>
      <c r="J106" s="25">
        <f t="shared" si="70"/>
        <v>70.106692307692313</v>
      </c>
      <c r="K106" s="59"/>
      <c r="L106" s="21">
        <v>0</v>
      </c>
      <c r="M106" s="21">
        <v>0</v>
      </c>
      <c r="N106" s="25"/>
      <c r="O106" s="26">
        <f t="shared" si="71"/>
        <v>1300000</v>
      </c>
      <c r="P106" s="5">
        <f t="shared" si="72"/>
        <v>911387</v>
      </c>
      <c r="Q106" s="54">
        <f t="shared" si="73"/>
        <v>70.106692307692313</v>
      </c>
    </row>
    <row r="107" spans="1:17" ht="32.25" customHeight="1">
      <c r="A107" s="34" t="s">
        <v>165</v>
      </c>
      <c r="B107" s="7" t="s">
        <v>166</v>
      </c>
      <c r="C107" s="8" t="s">
        <v>60</v>
      </c>
      <c r="D107" s="35" t="s">
        <v>167</v>
      </c>
      <c r="E107" s="27">
        <v>9500000</v>
      </c>
      <c r="F107" s="6">
        <v>9500000</v>
      </c>
      <c r="G107" s="6">
        <v>7110000</v>
      </c>
      <c r="H107" s="21">
        <v>8487675</v>
      </c>
      <c r="I107" s="22">
        <f t="shared" si="69"/>
        <v>119.37658227848101</v>
      </c>
      <c r="J107" s="25">
        <f t="shared" si="70"/>
        <v>89.343947368421055</v>
      </c>
      <c r="K107" s="59"/>
      <c r="L107" s="21">
        <v>0</v>
      </c>
      <c r="M107" s="21">
        <v>0</v>
      </c>
      <c r="N107" s="25"/>
      <c r="O107" s="26">
        <f t="shared" si="71"/>
        <v>9500000</v>
      </c>
      <c r="P107" s="5">
        <f t="shared" si="72"/>
        <v>8487675</v>
      </c>
      <c r="Q107" s="54">
        <f t="shared" si="73"/>
        <v>89.343947368421055</v>
      </c>
    </row>
    <row r="108" spans="1:17" ht="32.25" customHeight="1">
      <c r="A108" s="34" t="s">
        <v>277</v>
      </c>
      <c r="B108" s="7" t="s">
        <v>278</v>
      </c>
      <c r="C108" s="8" t="s">
        <v>60</v>
      </c>
      <c r="D108" s="37" t="s">
        <v>279</v>
      </c>
      <c r="E108" s="27"/>
      <c r="F108" s="6">
        <v>25000</v>
      </c>
      <c r="G108" s="6">
        <v>16200</v>
      </c>
      <c r="H108" s="21">
        <v>12957</v>
      </c>
      <c r="I108" s="22">
        <f t="shared" si="69"/>
        <v>79.981481481481481</v>
      </c>
      <c r="J108" s="25">
        <f t="shared" si="70"/>
        <v>51.827999999999996</v>
      </c>
      <c r="K108" s="59"/>
      <c r="L108" s="21"/>
      <c r="M108" s="21"/>
      <c r="N108" s="25"/>
      <c r="O108" s="26">
        <f t="shared" ref="O108" si="79">F108+L108</f>
        <v>25000</v>
      </c>
      <c r="P108" s="5">
        <f t="shared" ref="P108" si="80">H108+M108</f>
        <v>12957</v>
      </c>
      <c r="Q108" s="54">
        <f t="shared" ref="Q108" si="81">P108/O108*100</f>
        <v>51.827999999999996</v>
      </c>
    </row>
    <row r="109" spans="1:17" ht="32.25" customHeight="1">
      <c r="A109" s="34" t="s">
        <v>168</v>
      </c>
      <c r="B109" s="7" t="s">
        <v>169</v>
      </c>
      <c r="C109" s="8" t="s">
        <v>67</v>
      </c>
      <c r="D109" s="35" t="s">
        <v>170</v>
      </c>
      <c r="E109" s="27">
        <v>33000000</v>
      </c>
      <c r="F109" s="6">
        <v>32091459</v>
      </c>
      <c r="G109" s="6">
        <v>23780000</v>
      </c>
      <c r="H109" s="21">
        <v>30443854</v>
      </c>
      <c r="I109" s="22">
        <f t="shared" si="69"/>
        <v>128.02293523969723</v>
      </c>
      <c r="J109" s="25">
        <f t="shared" si="70"/>
        <v>94.865908090997038</v>
      </c>
      <c r="K109" s="59"/>
      <c r="L109" s="21">
        <v>0</v>
      </c>
      <c r="M109" s="21">
        <v>0</v>
      </c>
      <c r="N109" s="25"/>
      <c r="O109" s="26">
        <f t="shared" si="71"/>
        <v>32091459</v>
      </c>
      <c r="P109" s="5">
        <f t="shared" si="72"/>
        <v>30443854</v>
      </c>
      <c r="Q109" s="54">
        <f t="shared" si="73"/>
        <v>94.865908090997038</v>
      </c>
    </row>
    <row r="110" spans="1:17" ht="63" customHeight="1">
      <c r="A110" s="34" t="s">
        <v>171</v>
      </c>
      <c r="B110" s="7" t="s">
        <v>172</v>
      </c>
      <c r="C110" s="8" t="s">
        <v>67</v>
      </c>
      <c r="D110" s="35" t="s">
        <v>173</v>
      </c>
      <c r="E110" s="27">
        <v>14500000</v>
      </c>
      <c r="F110" s="6">
        <v>14500200</v>
      </c>
      <c r="G110" s="6">
        <v>10663200</v>
      </c>
      <c r="H110" s="21">
        <v>13722154</v>
      </c>
      <c r="I110" s="22">
        <f t="shared" si="69"/>
        <v>128.68701703053495</v>
      </c>
      <c r="J110" s="25">
        <f t="shared" si="70"/>
        <v>94.634239527730657</v>
      </c>
      <c r="K110" s="59"/>
      <c r="L110" s="21">
        <v>0</v>
      </c>
      <c r="M110" s="21">
        <v>0</v>
      </c>
      <c r="N110" s="25"/>
      <c r="O110" s="26">
        <f t="shared" si="71"/>
        <v>14500200</v>
      </c>
      <c r="P110" s="5">
        <f t="shared" si="72"/>
        <v>13722154</v>
      </c>
      <c r="Q110" s="54">
        <f t="shared" si="73"/>
        <v>94.634239527730657</v>
      </c>
    </row>
    <row r="111" spans="1:17" ht="46.5" customHeight="1">
      <c r="A111" s="34" t="s">
        <v>174</v>
      </c>
      <c r="B111" s="7" t="s">
        <v>175</v>
      </c>
      <c r="C111" s="8" t="s">
        <v>67</v>
      </c>
      <c r="D111" s="35" t="s">
        <v>176</v>
      </c>
      <c r="E111" s="27">
        <v>2500000</v>
      </c>
      <c r="F111" s="6">
        <v>2500000</v>
      </c>
      <c r="G111" s="6">
        <v>1867500</v>
      </c>
      <c r="H111" s="21">
        <v>1816972</v>
      </c>
      <c r="I111" s="22">
        <f t="shared" si="69"/>
        <v>97.294350736278446</v>
      </c>
      <c r="J111" s="25">
        <f t="shared" si="70"/>
        <v>72.678880000000007</v>
      </c>
      <c r="K111" s="59"/>
      <c r="L111" s="21">
        <v>0</v>
      </c>
      <c r="M111" s="21">
        <v>0</v>
      </c>
      <c r="N111" s="25"/>
      <c r="O111" s="26">
        <f t="shared" si="71"/>
        <v>2500000</v>
      </c>
      <c r="P111" s="5">
        <f t="shared" si="72"/>
        <v>1816972</v>
      </c>
      <c r="Q111" s="54">
        <f t="shared" si="73"/>
        <v>72.678880000000007</v>
      </c>
    </row>
    <row r="112" spans="1:17" ht="59.25" customHeight="1">
      <c r="A112" s="34" t="s">
        <v>177</v>
      </c>
      <c r="B112" s="7" t="s">
        <v>178</v>
      </c>
      <c r="C112" s="8" t="s">
        <v>60</v>
      </c>
      <c r="D112" s="35" t="s">
        <v>179</v>
      </c>
      <c r="E112" s="27">
        <v>520000</v>
      </c>
      <c r="F112" s="6">
        <v>1407064</v>
      </c>
      <c r="G112" s="6">
        <v>877131</v>
      </c>
      <c r="H112" s="21">
        <v>1407064</v>
      </c>
      <c r="I112" s="22">
        <f t="shared" si="69"/>
        <v>160.41663103914922</v>
      </c>
      <c r="J112" s="25">
        <f t="shared" si="70"/>
        <v>100</v>
      </c>
      <c r="K112" s="59"/>
      <c r="L112" s="21">
        <v>0</v>
      </c>
      <c r="M112" s="21">
        <v>0</v>
      </c>
      <c r="N112" s="25"/>
      <c r="O112" s="26">
        <f t="shared" si="71"/>
        <v>1407064</v>
      </c>
      <c r="P112" s="5">
        <f t="shared" si="72"/>
        <v>1407064</v>
      </c>
      <c r="Q112" s="54">
        <f t="shared" si="73"/>
        <v>100</v>
      </c>
    </row>
    <row r="113" spans="1:17" ht="55.5" customHeight="1">
      <c r="A113" s="34" t="s">
        <v>180</v>
      </c>
      <c r="B113" s="7" t="s">
        <v>181</v>
      </c>
      <c r="C113" s="8" t="s">
        <v>67</v>
      </c>
      <c r="D113" s="35" t="s">
        <v>182</v>
      </c>
      <c r="E113" s="27">
        <v>250000</v>
      </c>
      <c r="F113" s="6">
        <v>250000</v>
      </c>
      <c r="G113" s="6">
        <v>187200</v>
      </c>
      <c r="H113" s="21">
        <v>180829</v>
      </c>
      <c r="I113" s="22">
        <f t="shared" si="69"/>
        <v>96.596688034188034</v>
      </c>
      <c r="J113" s="25">
        <f t="shared" si="70"/>
        <v>72.331599999999995</v>
      </c>
      <c r="K113" s="59"/>
      <c r="L113" s="21">
        <v>0</v>
      </c>
      <c r="M113" s="21">
        <v>0</v>
      </c>
      <c r="N113" s="25"/>
      <c r="O113" s="26">
        <f t="shared" si="71"/>
        <v>250000</v>
      </c>
      <c r="P113" s="5">
        <f t="shared" si="72"/>
        <v>180829</v>
      </c>
      <c r="Q113" s="54">
        <f t="shared" si="73"/>
        <v>72.331599999999995</v>
      </c>
    </row>
    <row r="114" spans="1:17" ht="156.75" customHeight="1">
      <c r="A114" s="34" t="s">
        <v>280</v>
      </c>
      <c r="B114" s="7" t="s">
        <v>281</v>
      </c>
      <c r="C114" s="8" t="s">
        <v>60</v>
      </c>
      <c r="D114" s="37" t="s">
        <v>300</v>
      </c>
      <c r="E114" s="27"/>
      <c r="F114" s="6">
        <v>45000</v>
      </c>
      <c r="G114" s="6">
        <v>30500</v>
      </c>
      <c r="H114" s="21">
        <v>9000</v>
      </c>
      <c r="I114" s="22">
        <f t="shared" si="69"/>
        <v>29.508196721311474</v>
      </c>
      <c r="J114" s="25">
        <f t="shared" si="70"/>
        <v>20</v>
      </c>
      <c r="K114" s="59"/>
      <c r="L114" s="21"/>
      <c r="M114" s="21"/>
      <c r="N114" s="25"/>
      <c r="O114" s="26">
        <f t="shared" si="71"/>
        <v>45000</v>
      </c>
      <c r="P114" s="5">
        <f t="shared" si="72"/>
        <v>9000</v>
      </c>
      <c r="Q114" s="54">
        <f t="shared" si="73"/>
        <v>20</v>
      </c>
    </row>
    <row r="115" spans="1:17" ht="46.5" customHeight="1">
      <c r="A115" s="34" t="s">
        <v>298</v>
      </c>
      <c r="B115" s="7" t="s">
        <v>299</v>
      </c>
      <c r="C115" s="8" t="s">
        <v>60</v>
      </c>
      <c r="D115" s="37" t="s">
        <v>301</v>
      </c>
      <c r="E115" s="78"/>
      <c r="F115" s="6">
        <v>12253600</v>
      </c>
      <c r="G115" s="6">
        <v>6699700</v>
      </c>
      <c r="H115" s="21">
        <v>12253600</v>
      </c>
      <c r="I115" s="22">
        <f t="shared" ref="I115" si="82">H115/G115*100</f>
        <v>182.89774168992642</v>
      </c>
      <c r="J115" s="25">
        <f t="shared" ref="J115" si="83">H115/F115*100</f>
        <v>100</v>
      </c>
      <c r="K115" s="59"/>
      <c r="L115" s="21"/>
      <c r="M115" s="21"/>
      <c r="N115" s="25"/>
      <c r="O115" s="26">
        <f t="shared" ref="O115" si="84">F115+L115</f>
        <v>12253600</v>
      </c>
      <c r="P115" s="5">
        <f t="shared" ref="P115" si="85">H115+M115</f>
        <v>12253600</v>
      </c>
      <c r="Q115" s="54">
        <f t="shared" ref="Q115" si="86">P115/O115*100</f>
        <v>100</v>
      </c>
    </row>
    <row r="116" spans="1:17" ht="174" customHeight="1">
      <c r="A116" s="34"/>
      <c r="B116" s="7"/>
      <c r="C116" s="8"/>
      <c r="D116" s="44" t="s">
        <v>183</v>
      </c>
      <c r="E116" s="6">
        <v>3015800</v>
      </c>
      <c r="F116" s="6">
        <f>F118</f>
        <v>1983800</v>
      </c>
      <c r="G116" s="6">
        <f>G118</f>
        <v>2209900</v>
      </c>
      <c r="H116" s="6">
        <f>H118</f>
        <v>1949453</v>
      </c>
      <c r="I116" s="22">
        <f t="shared" si="69"/>
        <v>88.214534594325528</v>
      </c>
      <c r="J116" s="25">
        <f t="shared" si="70"/>
        <v>98.2686258695433</v>
      </c>
      <c r="K116" s="59"/>
      <c r="L116" s="21"/>
      <c r="M116" s="21"/>
      <c r="N116" s="25"/>
      <c r="O116" s="26">
        <f t="shared" ref="O116" si="87">F116+L116</f>
        <v>1983800</v>
      </c>
      <c r="P116" s="5">
        <f t="shared" ref="P116" si="88">H116+M116</f>
        <v>1949453</v>
      </c>
      <c r="Q116" s="54">
        <f t="shared" ref="Q116" si="89">P116/O116*100</f>
        <v>98.2686258695433</v>
      </c>
    </row>
    <row r="117" spans="1:17" ht="15.75" customHeight="1">
      <c r="A117" s="34"/>
      <c r="B117" s="7"/>
      <c r="C117" s="8"/>
      <c r="D117" s="43" t="s">
        <v>130</v>
      </c>
      <c r="E117" s="27"/>
      <c r="F117" s="6"/>
      <c r="G117" s="6"/>
      <c r="H117" s="21"/>
      <c r="I117" s="22"/>
      <c r="J117" s="25"/>
      <c r="K117" s="59"/>
      <c r="L117" s="21"/>
      <c r="M117" s="21"/>
      <c r="N117" s="25"/>
      <c r="O117" s="26">
        <f t="shared" si="71"/>
        <v>0</v>
      </c>
      <c r="P117" s="5">
        <f t="shared" si="72"/>
        <v>0</v>
      </c>
      <c r="Q117" s="54"/>
    </row>
    <row r="118" spans="1:17" ht="140.25">
      <c r="A118" s="34" t="s">
        <v>184</v>
      </c>
      <c r="B118" s="7" t="s">
        <v>185</v>
      </c>
      <c r="C118" s="8" t="s">
        <v>60</v>
      </c>
      <c r="D118" s="35" t="s">
        <v>186</v>
      </c>
      <c r="E118" s="6">
        <v>3015800</v>
      </c>
      <c r="F118" s="6">
        <v>1983800</v>
      </c>
      <c r="G118" s="6">
        <v>2209900</v>
      </c>
      <c r="H118" s="21">
        <v>1949453</v>
      </c>
      <c r="I118" s="22">
        <f t="shared" si="69"/>
        <v>88.214534594325528</v>
      </c>
      <c r="J118" s="25">
        <f t="shared" si="70"/>
        <v>98.2686258695433</v>
      </c>
      <c r="K118" s="59"/>
      <c r="L118" s="21"/>
      <c r="M118" s="21"/>
      <c r="N118" s="25"/>
      <c r="O118" s="26">
        <f t="shared" si="71"/>
        <v>1983800</v>
      </c>
      <c r="P118" s="5">
        <f t="shared" si="72"/>
        <v>1949453</v>
      </c>
      <c r="Q118" s="54">
        <f t="shared" si="73"/>
        <v>98.2686258695433</v>
      </c>
    </row>
    <row r="119" spans="1:17" ht="21" hidden="1" customHeight="1">
      <c r="A119" s="34"/>
      <c r="B119" s="7"/>
      <c r="C119" s="8"/>
      <c r="D119" s="44" t="s">
        <v>187</v>
      </c>
      <c r="E119" s="27">
        <f t="shared" ref="E119:E124" si="90">F119+J119</f>
        <v>254200</v>
      </c>
      <c r="F119" s="6">
        <f>F123</f>
        <v>254200</v>
      </c>
      <c r="G119" s="6"/>
      <c r="H119" s="21"/>
      <c r="I119" s="22" t="e">
        <f t="shared" si="69"/>
        <v>#DIV/0!</v>
      </c>
      <c r="J119" s="25">
        <f t="shared" si="70"/>
        <v>0</v>
      </c>
      <c r="K119" s="59" t="e">
        <f>M119+#REF!</f>
        <v>#REF!</v>
      </c>
      <c r="L119" s="21"/>
      <c r="M119" s="21"/>
      <c r="N119" s="25" t="e">
        <f t="shared" ref="N119:N163" si="91">M119/L119*100</f>
        <v>#DIV/0!</v>
      </c>
      <c r="O119" s="26">
        <f t="shared" si="71"/>
        <v>254200</v>
      </c>
      <c r="P119" s="5">
        <f t="shared" si="72"/>
        <v>0</v>
      </c>
      <c r="Q119" s="54">
        <f t="shared" si="73"/>
        <v>0</v>
      </c>
    </row>
    <row r="120" spans="1:17" ht="21" hidden="1" customHeight="1">
      <c r="A120" s="34"/>
      <c r="B120" s="7"/>
      <c r="C120" s="8"/>
      <c r="D120" s="44" t="s">
        <v>130</v>
      </c>
      <c r="E120" s="27" t="e">
        <f t="shared" si="90"/>
        <v>#DIV/0!</v>
      </c>
      <c r="F120" s="6"/>
      <c r="G120" s="6"/>
      <c r="H120" s="21"/>
      <c r="I120" s="22" t="e">
        <f t="shared" si="69"/>
        <v>#DIV/0!</v>
      </c>
      <c r="J120" s="25" t="e">
        <f t="shared" si="70"/>
        <v>#DIV/0!</v>
      </c>
      <c r="K120" s="59" t="e">
        <f>M120+#REF!</f>
        <v>#REF!</v>
      </c>
      <c r="L120" s="21"/>
      <c r="M120" s="21"/>
      <c r="N120" s="25" t="e">
        <f t="shared" si="91"/>
        <v>#DIV/0!</v>
      </c>
      <c r="O120" s="26">
        <f t="shared" si="71"/>
        <v>0</v>
      </c>
      <c r="P120" s="5">
        <f t="shared" si="72"/>
        <v>0</v>
      </c>
      <c r="Q120" s="54" t="e">
        <f t="shared" si="73"/>
        <v>#DIV/0!</v>
      </c>
    </row>
    <row r="121" spans="1:17" ht="21" customHeight="1">
      <c r="A121" s="34" t="s">
        <v>188</v>
      </c>
      <c r="B121" s="15" t="s">
        <v>189</v>
      </c>
      <c r="C121" s="15" t="s">
        <v>60</v>
      </c>
      <c r="D121" s="37" t="s">
        <v>190</v>
      </c>
      <c r="E121" s="27"/>
      <c r="F121" s="6">
        <v>166000</v>
      </c>
      <c r="G121" s="6">
        <v>166000</v>
      </c>
      <c r="H121" s="21">
        <v>166000</v>
      </c>
      <c r="I121" s="22">
        <f t="shared" si="69"/>
        <v>100</v>
      </c>
      <c r="J121" s="25">
        <f t="shared" si="70"/>
        <v>100</v>
      </c>
      <c r="K121" s="59"/>
      <c r="L121" s="21"/>
      <c r="M121" s="21"/>
      <c r="N121" s="25"/>
      <c r="O121" s="26">
        <f t="shared" si="71"/>
        <v>166000</v>
      </c>
      <c r="P121" s="5">
        <f t="shared" si="72"/>
        <v>166000</v>
      </c>
      <c r="Q121" s="54">
        <f t="shared" si="73"/>
        <v>100</v>
      </c>
    </row>
    <row r="122" spans="1:17" ht="62.25" customHeight="1">
      <c r="A122" s="34" t="s">
        <v>191</v>
      </c>
      <c r="B122" s="15" t="s">
        <v>192</v>
      </c>
      <c r="C122" s="15" t="s">
        <v>60</v>
      </c>
      <c r="D122" s="46" t="s">
        <v>193</v>
      </c>
      <c r="E122" s="27"/>
      <c r="F122" s="6">
        <v>199000</v>
      </c>
      <c r="G122" s="6">
        <v>199000</v>
      </c>
      <c r="H122" s="21">
        <v>198660</v>
      </c>
      <c r="I122" s="22">
        <f t="shared" si="69"/>
        <v>99.829145728643226</v>
      </c>
      <c r="J122" s="25">
        <f t="shared" si="70"/>
        <v>99.829145728643226</v>
      </c>
      <c r="K122" s="59"/>
      <c r="L122" s="21"/>
      <c r="M122" s="21"/>
      <c r="N122" s="25"/>
      <c r="O122" s="26">
        <f t="shared" si="71"/>
        <v>199000</v>
      </c>
      <c r="P122" s="5">
        <f t="shared" si="72"/>
        <v>198660</v>
      </c>
      <c r="Q122" s="54">
        <f t="shared" si="73"/>
        <v>99.829145728643226</v>
      </c>
    </row>
    <row r="123" spans="1:17" ht="76.5">
      <c r="A123" s="34" t="s">
        <v>194</v>
      </c>
      <c r="B123" s="7" t="s">
        <v>195</v>
      </c>
      <c r="C123" s="8" t="s">
        <v>67</v>
      </c>
      <c r="D123" s="35" t="s">
        <v>196</v>
      </c>
      <c r="E123" s="6">
        <v>246200</v>
      </c>
      <c r="F123" s="6">
        <v>254200</v>
      </c>
      <c r="G123" s="6">
        <v>184500</v>
      </c>
      <c r="H123" s="21">
        <v>254200</v>
      </c>
      <c r="I123" s="22">
        <f t="shared" si="69"/>
        <v>137.77777777777777</v>
      </c>
      <c r="J123" s="25">
        <f t="shared" si="70"/>
        <v>100</v>
      </c>
      <c r="K123" s="59"/>
      <c r="L123" s="21">
        <v>0</v>
      </c>
      <c r="M123" s="21">
        <v>0</v>
      </c>
      <c r="N123" s="25"/>
      <c r="O123" s="26">
        <f t="shared" si="71"/>
        <v>254200</v>
      </c>
      <c r="P123" s="5">
        <f t="shared" si="72"/>
        <v>254200</v>
      </c>
      <c r="Q123" s="54">
        <f t="shared" si="73"/>
        <v>100</v>
      </c>
    </row>
    <row r="124" spans="1:17" ht="21" hidden="1" customHeight="1">
      <c r="A124" s="32"/>
      <c r="B124" s="2"/>
      <c r="C124" s="4"/>
      <c r="D124" s="44"/>
      <c r="E124" s="27" t="e">
        <f t="shared" si="90"/>
        <v>#DIV/0!</v>
      </c>
      <c r="F124" s="6"/>
      <c r="G124" s="6">
        <v>0</v>
      </c>
      <c r="H124" s="21">
        <v>0</v>
      </c>
      <c r="I124" s="22" t="e">
        <f t="shared" si="69"/>
        <v>#DIV/0!</v>
      </c>
      <c r="J124" s="25" t="e">
        <f t="shared" si="70"/>
        <v>#DIV/0!</v>
      </c>
      <c r="K124" s="59" t="e">
        <f>M124+#REF!</f>
        <v>#REF!</v>
      </c>
      <c r="L124" s="21">
        <v>0</v>
      </c>
      <c r="M124" s="21">
        <v>0</v>
      </c>
      <c r="N124" s="25" t="e">
        <f t="shared" si="91"/>
        <v>#DIV/0!</v>
      </c>
      <c r="O124" s="26">
        <f t="shared" si="71"/>
        <v>0</v>
      </c>
      <c r="P124" s="5">
        <f t="shared" si="72"/>
        <v>0</v>
      </c>
      <c r="Q124" s="54" t="e">
        <f t="shared" si="73"/>
        <v>#DIV/0!</v>
      </c>
    </row>
    <row r="125" spans="1:17" ht="57" customHeight="1">
      <c r="A125" s="34" t="s">
        <v>197</v>
      </c>
      <c r="B125" s="7" t="s">
        <v>198</v>
      </c>
      <c r="C125" s="8" t="s">
        <v>67</v>
      </c>
      <c r="D125" s="35" t="s">
        <v>199</v>
      </c>
      <c r="E125" s="6">
        <v>30300</v>
      </c>
      <c r="F125" s="6">
        <v>30300</v>
      </c>
      <c r="G125" s="6">
        <v>30300</v>
      </c>
      <c r="H125" s="21">
        <f>H126</f>
        <v>28195</v>
      </c>
      <c r="I125" s="22">
        <f t="shared" si="69"/>
        <v>93.052805280528048</v>
      </c>
      <c r="J125" s="25">
        <f t="shared" si="70"/>
        <v>93.052805280528048</v>
      </c>
      <c r="K125" s="59"/>
      <c r="L125" s="21">
        <v>0</v>
      </c>
      <c r="M125" s="21">
        <v>0</v>
      </c>
      <c r="N125" s="25"/>
      <c r="O125" s="26">
        <f t="shared" si="71"/>
        <v>30300</v>
      </c>
      <c r="P125" s="5">
        <f t="shared" si="72"/>
        <v>28195</v>
      </c>
      <c r="Q125" s="54">
        <f t="shared" si="73"/>
        <v>93.052805280528048</v>
      </c>
    </row>
    <row r="126" spans="1:17" ht="27" customHeight="1">
      <c r="A126" s="32"/>
      <c r="B126" s="3"/>
      <c r="C126" s="4"/>
      <c r="D126" s="44" t="s">
        <v>200</v>
      </c>
      <c r="E126" s="27">
        <f>F126</f>
        <v>30300</v>
      </c>
      <c r="F126" s="6">
        <v>30300</v>
      </c>
      <c r="G126" s="6">
        <v>30300</v>
      </c>
      <c r="H126" s="21">
        <v>28195</v>
      </c>
      <c r="I126" s="22">
        <f t="shared" si="69"/>
        <v>93.052805280528048</v>
      </c>
      <c r="J126" s="25">
        <f t="shared" si="70"/>
        <v>93.052805280528048</v>
      </c>
      <c r="K126" s="59"/>
      <c r="L126" s="21">
        <v>0</v>
      </c>
      <c r="M126" s="21">
        <v>0</v>
      </c>
      <c r="N126" s="25"/>
      <c r="O126" s="26">
        <f t="shared" si="71"/>
        <v>30300</v>
      </c>
      <c r="P126" s="5">
        <f t="shared" si="72"/>
        <v>28195</v>
      </c>
      <c r="Q126" s="54">
        <f t="shared" si="73"/>
        <v>93.052805280528048</v>
      </c>
    </row>
    <row r="127" spans="1:17" ht="216" customHeight="1">
      <c r="A127" s="7" t="s">
        <v>314</v>
      </c>
      <c r="B127" s="7" t="s">
        <v>315</v>
      </c>
      <c r="C127" s="74">
        <v>1060</v>
      </c>
      <c r="D127" s="75" t="s">
        <v>316</v>
      </c>
      <c r="E127" s="27"/>
      <c r="F127" s="6"/>
      <c r="G127" s="6"/>
      <c r="H127" s="21"/>
      <c r="I127" s="22"/>
      <c r="J127" s="25"/>
      <c r="K127" s="59"/>
      <c r="L127" s="77">
        <f>L128</f>
        <v>1299150</v>
      </c>
      <c r="M127" s="77">
        <f>M128</f>
        <v>1261226</v>
      </c>
      <c r="N127" s="25">
        <f t="shared" si="91"/>
        <v>97.080860562675596</v>
      </c>
      <c r="O127" s="26">
        <f t="shared" ref="O127:O128" si="92">F127+L127</f>
        <v>1299150</v>
      </c>
      <c r="P127" s="5">
        <f t="shared" ref="P127:P128" si="93">H127+M127</f>
        <v>1261226</v>
      </c>
      <c r="Q127" s="54">
        <f t="shared" ref="Q127:Q128" si="94">P127/O127*100</f>
        <v>97.080860562675596</v>
      </c>
    </row>
    <row r="128" spans="1:17" ht="224.25" customHeight="1">
      <c r="A128" s="2"/>
      <c r="B128" s="3"/>
      <c r="C128" s="4"/>
      <c r="D128" s="76" t="s">
        <v>317</v>
      </c>
      <c r="E128" s="27"/>
      <c r="F128" s="6"/>
      <c r="G128" s="6"/>
      <c r="H128" s="21"/>
      <c r="I128" s="22"/>
      <c r="J128" s="25"/>
      <c r="K128" s="59"/>
      <c r="L128" s="77">
        <v>1299150</v>
      </c>
      <c r="M128" s="77">
        <v>1261226</v>
      </c>
      <c r="N128" s="25">
        <f t="shared" si="91"/>
        <v>97.080860562675596</v>
      </c>
      <c r="O128" s="26">
        <f t="shared" si="92"/>
        <v>1299150</v>
      </c>
      <c r="P128" s="5">
        <f t="shared" si="93"/>
        <v>1261226</v>
      </c>
      <c r="Q128" s="54">
        <f t="shared" si="94"/>
        <v>97.080860562675596</v>
      </c>
    </row>
    <row r="129" spans="1:17" ht="33.75" customHeight="1">
      <c r="A129" s="34" t="s">
        <v>201</v>
      </c>
      <c r="B129" s="7" t="s">
        <v>202</v>
      </c>
      <c r="C129" s="8" t="s">
        <v>80</v>
      </c>
      <c r="D129" s="37" t="s">
        <v>203</v>
      </c>
      <c r="E129" s="27"/>
      <c r="F129" s="6">
        <v>2324000</v>
      </c>
      <c r="G129" s="6">
        <v>1996000</v>
      </c>
      <c r="H129" s="21">
        <v>2298048</v>
      </c>
      <c r="I129" s="22">
        <f t="shared" si="69"/>
        <v>115.13266533066133</v>
      </c>
      <c r="J129" s="25">
        <f t="shared" si="70"/>
        <v>98.88330464716006</v>
      </c>
      <c r="K129" s="59"/>
      <c r="L129" s="21"/>
      <c r="M129" s="21"/>
      <c r="N129" s="25"/>
      <c r="O129" s="26">
        <f t="shared" si="71"/>
        <v>2324000</v>
      </c>
      <c r="P129" s="5">
        <f t="shared" si="72"/>
        <v>2298048</v>
      </c>
      <c r="Q129" s="54">
        <f t="shared" si="73"/>
        <v>98.88330464716006</v>
      </c>
    </row>
    <row r="130" spans="1:17" ht="84.75" customHeight="1">
      <c r="A130" s="7" t="s">
        <v>318</v>
      </c>
      <c r="B130" s="7" t="s">
        <v>319</v>
      </c>
      <c r="C130" s="8" t="s">
        <v>320</v>
      </c>
      <c r="D130" s="70" t="s">
        <v>321</v>
      </c>
      <c r="E130" s="27"/>
      <c r="F130" s="6"/>
      <c r="G130" s="6"/>
      <c r="H130" s="21"/>
      <c r="I130" s="22"/>
      <c r="J130" s="25"/>
      <c r="K130" s="59"/>
      <c r="L130" s="21">
        <f>L131</f>
        <v>1913382</v>
      </c>
      <c r="M130" s="21">
        <f>M131</f>
        <v>1913382</v>
      </c>
      <c r="N130" s="25">
        <f t="shared" si="91"/>
        <v>100</v>
      </c>
      <c r="O130" s="26">
        <f t="shared" ref="O130:O131" si="95">F130+L130</f>
        <v>1913382</v>
      </c>
      <c r="P130" s="5">
        <f t="shared" ref="P130:P131" si="96">H130+M130</f>
        <v>1913382</v>
      </c>
      <c r="Q130" s="54">
        <f t="shared" ref="Q130:Q131" si="97">P130/O130*100</f>
        <v>100</v>
      </c>
    </row>
    <row r="131" spans="1:17" ht="114" customHeight="1">
      <c r="A131" s="34"/>
      <c r="B131" s="7"/>
      <c r="C131" s="8"/>
      <c r="D131" s="44" t="s">
        <v>322</v>
      </c>
      <c r="E131" s="27"/>
      <c r="F131" s="6"/>
      <c r="G131" s="6"/>
      <c r="H131" s="21"/>
      <c r="I131" s="22"/>
      <c r="J131" s="25"/>
      <c r="K131" s="59"/>
      <c r="L131" s="21">
        <v>1913382</v>
      </c>
      <c r="M131" s="21">
        <v>1913382</v>
      </c>
      <c r="N131" s="25">
        <f t="shared" si="91"/>
        <v>100</v>
      </c>
      <c r="O131" s="26">
        <f t="shared" si="95"/>
        <v>1913382</v>
      </c>
      <c r="P131" s="5">
        <f t="shared" si="96"/>
        <v>1913382</v>
      </c>
      <c r="Q131" s="54">
        <f t="shared" si="97"/>
        <v>100</v>
      </c>
    </row>
    <row r="132" spans="1:17" ht="52.5" customHeight="1">
      <c r="A132" s="34" t="s">
        <v>204</v>
      </c>
      <c r="B132" s="12">
        <v>9800</v>
      </c>
      <c r="C132" s="15" t="s">
        <v>48</v>
      </c>
      <c r="D132" s="41" t="s">
        <v>49</v>
      </c>
      <c r="E132" s="27"/>
      <c r="F132" s="6">
        <v>2109000</v>
      </c>
      <c r="G132" s="6">
        <v>1904000</v>
      </c>
      <c r="H132" s="6">
        <v>2108917</v>
      </c>
      <c r="I132" s="22">
        <f t="shared" si="69"/>
        <v>110.7624474789916</v>
      </c>
      <c r="J132" s="25">
        <f t="shared" si="70"/>
        <v>99.99606448553817</v>
      </c>
      <c r="K132" s="59"/>
      <c r="L132" s="21">
        <v>128000</v>
      </c>
      <c r="M132" s="21">
        <v>128000</v>
      </c>
      <c r="N132" s="25">
        <f t="shared" si="91"/>
        <v>100</v>
      </c>
      <c r="O132" s="26">
        <f t="shared" si="71"/>
        <v>2237000</v>
      </c>
      <c r="P132" s="5">
        <f t="shared" si="72"/>
        <v>2236917</v>
      </c>
      <c r="Q132" s="54">
        <f t="shared" si="73"/>
        <v>99.996289673670091</v>
      </c>
    </row>
    <row r="133" spans="1:17" ht="32.25" customHeight="1">
      <c r="A133" s="32" t="s">
        <v>205</v>
      </c>
      <c r="B133" s="3"/>
      <c r="C133" s="4"/>
      <c r="D133" s="33" t="s">
        <v>206</v>
      </c>
      <c r="E133" s="6">
        <f t="shared" ref="E133:M133" si="98">E134</f>
        <v>0</v>
      </c>
      <c r="F133" s="6">
        <f t="shared" si="98"/>
        <v>471000</v>
      </c>
      <c r="G133" s="6">
        <f t="shared" si="98"/>
        <v>488000</v>
      </c>
      <c r="H133" s="21">
        <f t="shared" si="98"/>
        <v>453805</v>
      </c>
      <c r="I133" s="22">
        <f t="shared" si="69"/>
        <v>92.992827868852459</v>
      </c>
      <c r="J133" s="25">
        <f t="shared" si="70"/>
        <v>96.34925690021231</v>
      </c>
      <c r="K133" s="21">
        <f t="shared" si="98"/>
        <v>0</v>
      </c>
      <c r="L133" s="21">
        <f t="shared" si="98"/>
        <v>40000</v>
      </c>
      <c r="M133" s="21">
        <f t="shared" si="98"/>
        <v>40000</v>
      </c>
      <c r="N133" s="25">
        <f t="shared" si="91"/>
        <v>100</v>
      </c>
      <c r="O133" s="26">
        <f t="shared" si="71"/>
        <v>511000</v>
      </c>
      <c r="P133" s="5">
        <f t="shared" si="72"/>
        <v>493805</v>
      </c>
      <c r="Q133" s="54">
        <f t="shared" si="73"/>
        <v>96.635029354207433</v>
      </c>
    </row>
    <row r="134" spans="1:17" ht="31.5" customHeight="1">
      <c r="A134" s="32" t="s">
        <v>207</v>
      </c>
      <c r="B134" s="3"/>
      <c r="C134" s="4"/>
      <c r="D134" s="33" t="s">
        <v>208</v>
      </c>
      <c r="E134" s="6">
        <f t="shared" ref="E134:M134" si="99">SUM(E135:E136)</f>
        <v>0</v>
      </c>
      <c r="F134" s="6">
        <f t="shared" si="99"/>
        <v>471000</v>
      </c>
      <c r="G134" s="6">
        <f t="shared" si="99"/>
        <v>488000</v>
      </c>
      <c r="H134" s="21">
        <f t="shared" si="99"/>
        <v>453805</v>
      </c>
      <c r="I134" s="22">
        <f t="shared" si="69"/>
        <v>92.992827868852459</v>
      </c>
      <c r="J134" s="25">
        <f t="shared" si="70"/>
        <v>96.34925690021231</v>
      </c>
      <c r="K134" s="21">
        <f t="shared" si="99"/>
        <v>0</v>
      </c>
      <c r="L134" s="21">
        <f t="shared" si="99"/>
        <v>40000</v>
      </c>
      <c r="M134" s="21">
        <f t="shared" si="99"/>
        <v>40000</v>
      </c>
      <c r="N134" s="25">
        <f t="shared" si="91"/>
        <v>100</v>
      </c>
      <c r="O134" s="26">
        <f t="shared" si="71"/>
        <v>511000</v>
      </c>
      <c r="P134" s="5">
        <f t="shared" si="72"/>
        <v>493805</v>
      </c>
      <c r="Q134" s="54">
        <f t="shared" si="73"/>
        <v>96.635029354207433</v>
      </c>
    </row>
    <row r="135" spans="1:17" ht="33" customHeight="1">
      <c r="A135" s="34" t="s">
        <v>209</v>
      </c>
      <c r="B135" s="7" t="s">
        <v>210</v>
      </c>
      <c r="C135" s="8" t="s">
        <v>60</v>
      </c>
      <c r="D135" s="35" t="s">
        <v>211</v>
      </c>
      <c r="E135" s="27"/>
      <c r="F135" s="6">
        <v>43000</v>
      </c>
      <c r="G135" s="6">
        <v>43000</v>
      </c>
      <c r="H135" s="21">
        <v>42996</v>
      </c>
      <c r="I135" s="22">
        <f t="shared" si="69"/>
        <v>99.990697674418598</v>
      </c>
      <c r="J135" s="25">
        <f t="shared" si="70"/>
        <v>99.990697674418598</v>
      </c>
      <c r="K135" s="59"/>
      <c r="L135" s="21">
        <v>0</v>
      </c>
      <c r="M135" s="21">
        <v>0</v>
      </c>
      <c r="N135" s="25"/>
      <c r="O135" s="26">
        <f t="shared" si="71"/>
        <v>43000</v>
      </c>
      <c r="P135" s="5">
        <f t="shared" si="72"/>
        <v>42996</v>
      </c>
      <c r="Q135" s="54">
        <f t="shared" si="73"/>
        <v>99.990697674418598</v>
      </c>
    </row>
    <row r="136" spans="1:17" ht="48.75" customHeight="1">
      <c r="A136" s="34" t="s">
        <v>207</v>
      </c>
      <c r="B136" s="15" t="s">
        <v>47</v>
      </c>
      <c r="C136" s="15" t="s">
        <v>48</v>
      </c>
      <c r="D136" s="41" t="s">
        <v>49</v>
      </c>
      <c r="E136" s="27"/>
      <c r="F136" s="6">
        <v>428000</v>
      </c>
      <c r="G136" s="6">
        <v>445000</v>
      </c>
      <c r="H136" s="21">
        <v>410809</v>
      </c>
      <c r="I136" s="22">
        <f t="shared" si="69"/>
        <v>92.316629213483154</v>
      </c>
      <c r="J136" s="25">
        <f t="shared" si="70"/>
        <v>95.983411214953279</v>
      </c>
      <c r="K136" s="59"/>
      <c r="L136" s="21">
        <v>40000</v>
      </c>
      <c r="M136" s="21">
        <v>40000</v>
      </c>
      <c r="N136" s="25">
        <f t="shared" si="91"/>
        <v>100</v>
      </c>
      <c r="O136" s="26">
        <f t="shared" si="71"/>
        <v>468000</v>
      </c>
      <c r="P136" s="5">
        <f t="shared" si="72"/>
        <v>450809</v>
      </c>
      <c r="Q136" s="54">
        <f t="shared" si="73"/>
        <v>96.326709401709394</v>
      </c>
    </row>
    <row r="137" spans="1:17" ht="30.75" customHeight="1">
      <c r="A137" s="32" t="s">
        <v>212</v>
      </c>
      <c r="B137" s="3"/>
      <c r="C137" s="4"/>
      <c r="D137" s="33" t="s">
        <v>213</v>
      </c>
      <c r="E137" s="6">
        <f t="shared" ref="E137:M137" si="100">E138</f>
        <v>31978500</v>
      </c>
      <c r="F137" s="6">
        <f t="shared" si="100"/>
        <v>32480700</v>
      </c>
      <c r="G137" s="6">
        <f t="shared" si="100"/>
        <v>24572700</v>
      </c>
      <c r="H137" s="21">
        <f t="shared" si="100"/>
        <v>31986369</v>
      </c>
      <c r="I137" s="22">
        <f t="shared" si="69"/>
        <v>130.17034758085194</v>
      </c>
      <c r="J137" s="25">
        <f t="shared" si="70"/>
        <v>98.478077750787392</v>
      </c>
      <c r="K137" s="21">
        <f t="shared" si="100"/>
        <v>874200</v>
      </c>
      <c r="L137" s="21">
        <f t="shared" si="100"/>
        <v>1514502</v>
      </c>
      <c r="M137" s="21">
        <f t="shared" si="100"/>
        <v>1486763</v>
      </c>
      <c r="N137" s="25">
        <f t="shared" si="91"/>
        <v>98.168440847222385</v>
      </c>
      <c r="O137" s="26">
        <f t="shared" si="71"/>
        <v>33995202</v>
      </c>
      <c r="P137" s="5">
        <f t="shared" si="72"/>
        <v>33473132</v>
      </c>
      <c r="Q137" s="54">
        <f t="shared" si="73"/>
        <v>98.464283283270376</v>
      </c>
    </row>
    <row r="138" spans="1:17" ht="32.25" customHeight="1">
      <c r="A138" s="32" t="s">
        <v>214</v>
      </c>
      <c r="B138" s="3"/>
      <c r="C138" s="4"/>
      <c r="D138" s="33" t="s">
        <v>215</v>
      </c>
      <c r="E138" s="27">
        <f>SUM(E139:E144)</f>
        <v>31978500</v>
      </c>
      <c r="F138" s="6">
        <f t="shared" ref="F138:M138" si="101">SUM(F139:F144)</f>
        <v>32480700</v>
      </c>
      <c r="G138" s="6">
        <f t="shared" si="101"/>
        <v>24572700</v>
      </c>
      <c r="H138" s="21">
        <f t="shared" si="101"/>
        <v>31986369</v>
      </c>
      <c r="I138" s="22">
        <f t="shared" si="69"/>
        <v>130.17034758085194</v>
      </c>
      <c r="J138" s="25">
        <f t="shared" si="70"/>
        <v>98.478077750787392</v>
      </c>
      <c r="K138" s="21">
        <f t="shared" si="101"/>
        <v>874200</v>
      </c>
      <c r="L138" s="21">
        <f t="shared" si="101"/>
        <v>1514502</v>
      </c>
      <c r="M138" s="21">
        <f t="shared" si="101"/>
        <v>1486763</v>
      </c>
      <c r="N138" s="25">
        <f t="shared" si="91"/>
        <v>98.168440847222385</v>
      </c>
      <c r="O138" s="26">
        <f t="shared" si="71"/>
        <v>33995202</v>
      </c>
      <c r="P138" s="5">
        <f t="shared" si="72"/>
        <v>33473132</v>
      </c>
      <c r="Q138" s="54">
        <f t="shared" si="73"/>
        <v>98.464283283270376</v>
      </c>
    </row>
    <row r="139" spans="1:17" ht="58.5" customHeight="1">
      <c r="A139" s="34" t="s">
        <v>216</v>
      </c>
      <c r="B139" s="7" t="s">
        <v>217</v>
      </c>
      <c r="C139" s="8" t="s">
        <v>81</v>
      </c>
      <c r="D139" s="35" t="s">
        <v>218</v>
      </c>
      <c r="E139" s="6">
        <v>12846700</v>
      </c>
      <c r="F139" s="6">
        <v>13086700</v>
      </c>
      <c r="G139" s="6">
        <v>9646500</v>
      </c>
      <c r="H139" s="21">
        <v>12900621</v>
      </c>
      <c r="I139" s="22">
        <f t="shared" si="69"/>
        <v>133.73369615922874</v>
      </c>
      <c r="J139" s="25">
        <f t="shared" si="70"/>
        <v>98.578106016031541</v>
      </c>
      <c r="K139" s="21">
        <v>752700</v>
      </c>
      <c r="L139" s="84">
        <v>892030</v>
      </c>
      <c r="M139" s="21">
        <v>865413</v>
      </c>
      <c r="N139" s="25">
        <f t="shared" si="91"/>
        <v>97.016131744448046</v>
      </c>
      <c r="O139" s="26">
        <f t="shared" si="71"/>
        <v>13978730</v>
      </c>
      <c r="P139" s="5">
        <f t="shared" si="72"/>
        <v>13766034</v>
      </c>
      <c r="Q139" s="54">
        <f t="shared" si="73"/>
        <v>98.478431159339948</v>
      </c>
    </row>
    <row r="140" spans="1:17" ht="23.25" customHeight="1">
      <c r="A140" s="34" t="s">
        <v>219</v>
      </c>
      <c r="B140" s="7" t="s">
        <v>220</v>
      </c>
      <c r="C140" s="8" t="s">
        <v>221</v>
      </c>
      <c r="D140" s="35" t="s">
        <v>222</v>
      </c>
      <c r="E140" s="6">
        <v>9148400</v>
      </c>
      <c r="F140" s="6">
        <v>9008400</v>
      </c>
      <c r="G140" s="6">
        <v>6857200</v>
      </c>
      <c r="H140" s="21">
        <v>8883706</v>
      </c>
      <c r="I140" s="22">
        <f t="shared" si="69"/>
        <v>129.55296622528147</v>
      </c>
      <c r="J140" s="25">
        <f t="shared" si="70"/>
        <v>98.615803028284716</v>
      </c>
      <c r="K140" s="59">
        <v>121500</v>
      </c>
      <c r="L140" s="84">
        <v>518695</v>
      </c>
      <c r="M140" s="21">
        <v>517605</v>
      </c>
      <c r="N140" s="25">
        <f t="shared" si="91"/>
        <v>99.789857237875822</v>
      </c>
      <c r="O140" s="26">
        <f t="shared" si="71"/>
        <v>9527095</v>
      </c>
      <c r="P140" s="5">
        <f t="shared" si="72"/>
        <v>9401311</v>
      </c>
      <c r="Q140" s="54">
        <f t="shared" si="73"/>
        <v>98.679723462398556</v>
      </c>
    </row>
    <row r="141" spans="1:17" ht="42" customHeight="1">
      <c r="A141" s="34" t="s">
        <v>223</v>
      </c>
      <c r="B141" s="7" t="s">
        <v>224</v>
      </c>
      <c r="C141" s="8" t="s">
        <v>225</v>
      </c>
      <c r="D141" s="35" t="s">
        <v>226</v>
      </c>
      <c r="E141" s="6">
        <v>9110500</v>
      </c>
      <c r="F141" s="6">
        <v>9125500</v>
      </c>
      <c r="G141" s="6">
        <v>6957800</v>
      </c>
      <c r="H141" s="21">
        <v>8948671</v>
      </c>
      <c r="I141" s="22">
        <f t="shared" si="69"/>
        <v>128.6135128920061</v>
      </c>
      <c r="J141" s="25">
        <f t="shared" si="70"/>
        <v>98.062254123061749</v>
      </c>
      <c r="K141" s="59"/>
      <c r="L141" s="21">
        <v>103777</v>
      </c>
      <c r="M141" s="21">
        <v>103745</v>
      </c>
      <c r="N141" s="25">
        <f t="shared" si="91"/>
        <v>99.969164651126945</v>
      </c>
      <c r="O141" s="26">
        <f t="shared" si="71"/>
        <v>9229277</v>
      </c>
      <c r="P141" s="5">
        <f t="shared" si="72"/>
        <v>9052416</v>
      </c>
      <c r="Q141" s="54">
        <f t="shared" si="73"/>
        <v>98.083696046830099</v>
      </c>
    </row>
    <row r="142" spans="1:17" ht="31.5" customHeight="1">
      <c r="A142" s="34" t="s">
        <v>227</v>
      </c>
      <c r="B142" s="7" t="s">
        <v>228</v>
      </c>
      <c r="C142" s="8" t="s">
        <v>229</v>
      </c>
      <c r="D142" s="35" t="s">
        <v>230</v>
      </c>
      <c r="E142" s="6">
        <v>872900</v>
      </c>
      <c r="F142" s="6">
        <v>872900</v>
      </c>
      <c r="G142" s="6">
        <v>654300</v>
      </c>
      <c r="H142" s="21">
        <v>866197</v>
      </c>
      <c r="I142" s="22">
        <f t="shared" si="69"/>
        <v>132.38529726425188</v>
      </c>
      <c r="J142" s="25">
        <f t="shared" si="70"/>
        <v>99.232099896895406</v>
      </c>
      <c r="K142" s="59"/>
      <c r="L142" s="21">
        <v>0</v>
      </c>
      <c r="M142" s="21">
        <v>0</v>
      </c>
      <c r="N142" s="25"/>
      <c r="O142" s="26">
        <f t="shared" si="71"/>
        <v>872900</v>
      </c>
      <c r="P142" s="5">
        <f t="shared" si="72"/>
        <v>866197</v>
      </c>
      <c r="Q142" s="54">
        <f t="shared" si="73"/>
        <v>99.232099896895406</v>
      </c>
    </row>
    <row r="143" spans="1:17" ht="31.5" customHeight="1">
      <c r="A143" s="34" t="s">
        <v>231</v>
      </c>
      <c r="B143" s="12">
        <v>4082</v>
      </c>
      <c r="C143" s="13" t="s">
        <v>229</v>
      </c>
      <c r="D143" s="46" t="s">
        <v>232</v>
      </c>
      <c r="E143" s="27"/>
      <c r="F143" s="6">
        <v>255300</v>
      </c>
      <c r="G143" s="6">
        <v>325000</v>
      </c>
      <c r="H143" s="21">
        <v>255274</v>
      </c>
      <c r="I143" s="22">
        <f t="shared" si="69"/>
        <v>78.545846153846156</v>
      </c>
      <c r="J143" s="25">
        <f t="shared" si="70"/>
        <v>99.989815902859377</v>
      </c>
      <c r="K143" s="59"/>
      <c r="L143" s="21"/>
      <c r="M143" s="21"/>
      <c r="N143" s="25"/>
      <c r="O143" s="26">
        <f t="shared" si="71"/>
        <v>255300</v>
      </c>
      <c r="P143" s="5">
        <f t="shared" si="72"/>
        <v>255274</v>
      </c>
      <c r="Q143" s="54">
        <f t="shared" si="73"/>
        <v>99.989815902859377</v>
      </c>
    </row>
    <row r="144" spans="1:17" ht="46.5" customHeight="1">
      <c r="A144" s="34" t="s">
        <v>233</v>
      </c>
      <c r="B144" s="15" t="s">
        <v>47</v>
      </c>
      <c r="C144" s="15" t="s">
        <v>48</v>
      </c>
      <c r="D144" s="41" t="s">
        <v>49</v>
      </c>
      <c r="E144" s="27"/>
      <c r="F144" s="6">
        <v>131900</v>
      </c>
      <c r="G144" s="6">
        <v>131900</v>
      </c>
      <c r="H144" s="21">
        <v>131900</v>
      </c>
      <c r="I144" s="22">
        <f t="shared" si="69"/>
        <v>100</v>
      </c>
      <c r="J144" s="25">
        <f t="shared" si="70"/>
        <v>100</v>
      </c>
      <c r="K144" s="59"/>
      <c r="L144" s="21"/>
      <c r="M144" s="21"/>
      <c r="N144" s="25"/>
      <c r="O144" s="26">
        <f t="shared" si="71"/>
        <v>131900</v>
      </c>
      <c r="P144" s="5">
        <f t="shared" si="72"/>
        <v>131900</v>
      </c>
      <c r="Q144" s="54">
        <f t="shared" si="73"/>
        <v>100</v>
      </c>
    </row>
    <row r="145" spans="1:17" ht="33.75" customHeight="1">
      <c r="A145" s="32" t="s">
        <v>234</v>
      </c>
      <c r="B145" s="7"/>
      <c r="C145" s="8"/>
      <c r="D145" s="37" t="s">
        <v>235</v>
      </c>
      <c r="E145" s="6">
        <f t="shared" ref="E145:M145" si="102">E146</f>
        <v>0</v>
      </c>
      <c r="F145" s="6">
        <f t="shared" si="102"/>
        <v>465000</v>
      </c>
      <c r="G145" s="6">
        <f t="shared" si="102"/>
        <v>465000</v>
      </c>
      <c r="H145" s="21">
        <f t="shared" si="102"/>
        <v>464909</v>
      </c>
      <c r="I145" s="22">
        <f t="shared" si="69"/>
        <v>99.980430107526885</v>
      </c>
      <c r="J145" s="25">
        <f t="shared" si="70"/>
        <v>99.980430107526885</v>
      </c>
      <c r="K145" s="21">
        <f t="shared" si="102"/>
        <v>15000</v>
      </c>
      <c r="L145" s="21">
        <f t="shared" si="102"/>
        <v>199200</v>
      </c>
      <c r="M145" s="21">
        <f t="shared" si="102"/>
        <v>198000</v>
      </c>
      <c r="N145" s="25">
        <f t="shared" si="91"/>
        <v>99.397590361445793</v>
      </c>
      <c r="O145" s="26">
        <f t="shared" si="71"/>
        <v>664200</v>
      </c>
      <c r="P145" s="5">
        <f t="shared" si="72"/>
        <v>662909</v>
      </c>
      <c r="Q145" s="54">
        <f t="shared" si="73"/>
        <v>99.805630834086116</v>
      </c>
    </row>
    <row r="146" spans="1:17" ht="29.25" customHeight="1">
      <c r="A146" s="32" t="s">
        <v>236</v>
      </c>
      <c r="B146" s="7"/>
      <c r="C146" s="8"/>
      <c r="D146" s="37" t="s">
        <v>237</v>
      </c>
      <c r="E146" s="6">
        <f t="shared" ref="E146:M146" si="103">SUM(E147:E148)</f>
        <v>0</v>
      </c>
      <c r="F146" s="6">
        <f t="shared" si="103"/>
        <v>465000</v>
      </c>
      <c r="G146" s="6">
        <f t="shared" si="103"/>
        <v>465000</v>
      </c>
      <c r="H146" s="21">
        <f t="shared" si="103"/>
        <v>464909</v>
      </c>
      <c r="I146" s="22">
        <f t="shared" si="69"/>
        <v>99.980430107526885</v>
      </c>
      <c r="J146" s="25">
        <f t="shared" si="70"/>
        <v>99.980430107526885</v>
      </c>
      <c r="K146" s="21">
        <f t="shared" si="103"/>
        <v>15000</v>
      </c>
      <c r="L146" s="21">
        <f t="shared" si="103"/>
        <v>199200</v>
      </c>
      <c r="M146" s="21">
        <f t="shared" si="103"/>
        <v>198000</v>
      </c>
      <c r="N146" s="25">
        <f t="shared" si="91"/>
        <v>99.397590361445793</v>
      </c>
      <c r="O146" s="26">
        <f t="shared" si="71"/>
        <v>664200</v>
      </c>
      <c r="P146" s="5">
        <f t="shared" si="72"/>
        <v>662909</v>
      </c>
      <c r="Q146" s="54">
        <f t="shared" si="73"/>
        <v>99.805630834086116</v>
      </c>
    </row>
    <row r="147" spans="1:17" ht="30.75" customHeight="1">
      <c r="A147" s="32" t="s">
        <v>238</v>
      </c>
      <c r="B147" s="7">
        <v>8311</v>
      </c>
      <c r="C147" s="8" t="s">
        <v>239</v>
      </c>
      <c r="D147" s="37" t="s">
        <v>240</v>
      </c>
      <c r="E147" s="27"/>
      <c r="F147" s="6"/>
      <c r="G147" s="6">
        <v>63000</v>
      </c>
      <c r="H147" s="21">
        <v>0</v>
      </c>
      <c r="I147" s="22">
        <f t="shared" si="69"/>
        <v>0</v>
      </c>
      <c r="J147" s="25"/>
      <c r="K147" s="59">
        <v>15000</v>
      </c>
      <c r="L147" s="21">
        <v>199200</v>
      </c>
      <c r="M147" s="21">
        <v>198000</v>
      </c>
      <c r="N147" s="25">
        <f t="shared" si="91"/>
        <v>99.397590361445793</v>
      </c>
      <c r="O147" s="26">
        <f t="shared" si="71"/>
        <v>199200</v>
      </c>
      <c r="P147" s="5">
        <f t="shared" si="72"/>
        <v>198000</v>
      </c>
      <c r="Q147" s="54">
        <f t="shared" si="73"/>
        <v>99.397590361445793</v>
      </c>
    </row>
    <row r="148" spans="1:17" ht="45" customHeight="1">
      <c r="A148" s="34" t="s">
        <v>241</v>
      </c>
      <c r="B148" s="15" t="s">
        <v>47</v>
      </c>
      <c r="C148" s="15" t="s">
        <v>48</v>
      </c>
      <c r="D148" s="41" t="s">
        <v>49</v>
      </c>
      <c r="E148" s="27"/>
      <c r="F148" s="6">
        <v>465000</v>
      </c>
      <c r="G148" s="6">
        <v>402000</v>
      </c>
      <c r="H148" s="21">
        <v>464909</v>
      </c>
      <c r="I148" s="22">
        <f t="shared" si="69"/>
        <v>115.64900497512438</v>
      </c>
      <c r="J148" s="25">
        <f t="shared" si="70"/>
        <v>99.980430107526885</v>
      </c>
      <c r="K148" s="59"/>
      <c r="L148" s="21"/>
      <c r="M148" s="21"/>
      <c r="N148" s="25"/>
      <c r="O148" s="26">
        <f t="shared" si="71"/>
        <v>465000</v>
      </c>
      <c r="P148" s="5">
        <f t="shared" si="72"/>
        <v>464909</v>
      </c>
      <c r="Q148" s="54">
        <f t="shared" si="73"/>
        <v>99.980430107526885</v>
      </c>
    </row>
    <row r="149" spans="1:17" ht="30.75" customHeight="1">
      <c r="A149" s="32" t="s">
        <v>242</v>
      </c>
      <c r="B149" s="3"/>
      <c r="C149" s="4"/>
      <c r="D149" s="33" t="s">
        <v>243</v>
      </c>
      <c r="E149" s="6">
        <f>E150</f>
        <v>67141200</v>
      </c>
      <c r="F149" s="6">
        <f>F150</f>
        <v>76063985</v>
      </c>
      <c r="G149" s="6">
        <f>G150</f>
        <v>57851100</v>
      </c>
      <c r="H149" s="21">
        <f t="shared" ref="H149:M149" si="104">H150</f>
        <v>74677424</v>
      </c>
      <c r="I149" s="22">
        <f t="shared" si="69"/>
        <v>129.08557313516943</v>
      </c>
      <c r="J149" s="25">
        <f t="shared" si="70"/>
        <v>98.177112335095245</v>
      </c>
      <c r="K149" s="21">
        <f t="shared" si="104"/>
        <v>0</v>
      </c>
      <c r="L149" s="21">
        <f t="shared" si="104"/>
        <v>4731500</v>
      </c>
      <c r="M149" s="21">
        <f t="shared" si="104"/>
        <v>4692910</v>
      </c>
      <c r="N149" s="25">
        <f t="shared" si="91"/>
        <v>99.184402409383921</v>
      </c>
      <c r="O149" s="26">
        <f t="shared" si="71"/>
        <v>80795485</v>
      </c>
      <c r="P149" s="5">
        <f t="shared" si="72"/>
        <v>79370334</v>
      </c>
      <c r="Q149" s="54">
        <f t="shared" si="73"/>
        <v>98.23610069300284</v>
      </c>
    </row>
    <row r="150" spans="1:17" ht="41.25" customHeight="1">
      <c r="A150" s="32" t="s">
        <v>244</v>
      </c>
      <c r="B150" s="3"/>
      <c r="C150" s="4"/>
      <c r="D150" s="33" t="s">
        <v>245</v>
      </c>
      <c r="E150" s="6">
        <f>SUM(E153:E162)</f>
        <v>67141200</v>
      </c>
      <c r="F150" s="6">
        <f>SUM(F152:F162)</f>
        <v>76063985</v>
      </c>
      <c r="G150" s="6">
        <f t="shared" ref="G150:H150" si="105">SUM(G152:G162)</f>
        <v>57851100</v>
      </c>
      <c r="H150" s="6">
        <f t="shared" si="105"/>
        <v>74677424</v>
      </c>
      <c r="I150" s="22">
        <f t="shared" si="69"/>
        <v>129.08557313516943</v>
      </c>
      <c r="J150" s="25">
        <f t="shared" si="70"/>
        <v>98.177112335095245</v>
      </c>
      <c r="K150" s="21">
        <f t="shared" ref="K150" si="106">SUM(K153:K162)</f>
        <v>0</v>
      </c>
      <c r="L150" s="6">
        <f t="shared" ref="L150:M150" si="107">SUM(L152:L162)</f>
        <v>4731500</v>
      </c>
      <c r="M150" s="6">
        <f t="shared" si="107"/>
        <v>4692910</v>
      </c>
      <c r="N150" s="25">
        <f t="shared" si="91"/>
        <v>99.184402409383921</v>
      </c>
      <c r="O150" s="26">
        <f t="shared" si="71"/>
        <v>80795485</v>
      </c>
      <c r="P150" s="5">
        <f t="shared" si="72"/>
        <v>79370334</v>
      </c>
      <c r="Q150" s="54">
        <f t="shared" si="73"/>
        <v>98.23610069300284</v>
      </c>
    </row>
    <row r="151" spans="1:17" ht="24" hidden="1" customHeight="1">
      <c r="A151" s="7" t="s">
        <v>325</v>
      </c>
      <c r="B151" s="7" t="s">
        <v>326</v>
      </c>
      <c r="C151" s="8" t="s">
        <v>48</v>
      </c>
      <c r="D151" s="70" t="s">
        <v>327</v>
      </c>
      <c r="E151" s="78"/>
      <c r="F151" s="78"/>
      <c r="G151" s="78">
        <f t="shared" ref="G151:H151" si="108">G152</f>
        <v>300000</v>
      </c>
      <c r="H151" s="78">
        <f t="shared" si="108"/>
        <v>0</v>
      </c>
      <c r="I151" s="22">
        <f t="shared" ref="I151:I152" si="109">H151/G151*100</f>
        <v>0</v>
      </c>
      <c r="J151" s="25" t="e">
        <f t="shared" ref="J151:J152" si="110">H151/F151*100</f>
        <v>#DIV/0!</v>
      </c>
      <c r="K151" s="60"/>
      <c r="L151" s="21"/>
      <c r="M151" s="21"/>
      <c r="N151" s="25"/>
      <c r="O151" s="26">
        <f t="shared" ref="O151:O152" si="111">F151+L151</f>
        <v>0</v>
      </c>
      <c r="P151" s="5">
        <f t="shared" ref="P151:P152" si="112">H151+M151</f>
        <v>0</v>
      </c>
      <c r="Q151" s="54" t="e">
        <f t="shared" ref="Q151:Q152" si="113">P151/O151*100</f>
        <v>#DIV/0!</v>
      </c>
    </row>
    <row r="152" spans="1:17" ht="45.75" hidden="1" customHeight="1">
      <c r="A152" s="7"/>
      <c r="B152" s="7"/>
      <c r="C152" s="8"/>
      <c r="D152" s="79" t="s">
        <v>328</v>
      </c>
      <c r="E152" s="78"/>
      <c r="F152" s="78"/>
      <c r="G152" s="6">
        <v>300000</v>
      </c>
      <c r="H152" s="21"/>
      <c r="I152" s="22">
        <f t="shared" si="109"/>
        <v>0</v>
      </c>
      <c r="J152" s="25" t="e">
        <f t="shared" si="110"/>
        <v>#DIV/0!</v>
      </c>
      <c r="K152" s="60"/>
      <c r="L152" s="21"/>
      <c r="M152" s="21"/>
      <c r="N152" s="25"/>
      <c r="O152" s="26">
        <f t="shared" si="111"/>
        <v>0</v>
      </c>
      <c r="P152" s="5">
        <f t="shared" si="112"/>
        <v>0</v>
      </c>
      <c r="Q152" s="54" t="e">
        <f t="shared" si="113"/>
        <v>#DIV/0!</v>
      </c>
    </row>
    <row r="153" spans="1:17" ht="21.75" customHeight="1">
      <c r="A153" s="34" t="s">
        <v>246</v>
      </c>
      <c r="B153" s="7" t="s">
        <v>247</v>
      </c>
      <c r="C153" s="8" t="s">
        <v>248</v>
      </c>
      <c r="D153" s="35" t="s">
        <v>249</v>
      </c>
      <c r="E153" s="27">
        <v>2083200</v>
      </c>
      <c r="F153" s="27">
        <v>1317200</v>
      </c>
      <c r="G153" s="6">
        <v>1755800</v>
      </c>
      <c r="H153" s="21">
        <v>0</v>
      </c>
      <c r="I153" s="22">
        <f t="shared" si="69"/>
        <v>0</v>
      </c>
      <c r="J153" s="25">
        <f t="shared" si="70"/>
        <v>0</v>
      </c>
      <c r="K153" s="59"/>
      <c r="L153" s="21">
        <v>0</v>
      </c>
      <c r="M153" s="21">
        <v>0</v>
      </c>
      <c r="N153" s="25"/>
      <c r="O153" s="26">
        <f t="shared" si="71"/>
        <v>1317200</v>
      </c>
      <c r="P153" s="5">
        <f t="shared" si="72"/>
        <v>0</v>
      </c>
      <c r="Q153" s="54">
        <f t="shared" si="73"/>
        <v>0</v>
      </c>
    </row>
    <row r="154" spans="1:17" ht="18.75" customHeight="1">
      <c r="A154" s="34" t="s">
        <v>250</v>
      </c>
      <c r="B154" s="7" t="s">
        <v>251</v>
      </c>
      <c r="C154" s="8" t="s">
        <v>48</v>
      </c>
      <c r="D154" s="47" t="s">
        <v>252</v>
      </c>
      <c r="E154" s="27"/>
      <c r="F154" s="6">
        <v>3565000</v>
      </c>
      <c r="G154" s="6">
        <v>2300600</v>
      </c>
      <c r="H154" s="21">
        <v>3565000</v>
      </c>
      <c r="I154" s="22">
        <f t="shared" si="69"/>
        <v>154.95957576284448</v>
      </c>
      <c r="J154" s="25">
        <f t="shared" si="70"/>
        <v>100</v>
      </c>
      <c r="K154" s="59"/>
      <c r="L154" s="21"/>
      <c r="M154" s="21"/>
      <c r="N154" s="25"/>
      <c r="O154" s="26">
        <f t="shared" si="71"/>
        <v>3565000</v>
      </c>
      <c r="P154" s="5">
        <f t="shared" si="72"/>
        <v>3565000</v>
      </c>
      <c r="Q154" s="54">
        <f t="shared" si="73"/>
        <v>100</v>
      </c>
    </row>
    <row r="155" spans="1:17" ht="57" customHeight="1">
      <c r="A155" s="34" t="s">
        <v>253</v>
      </c>
      <c r="B155" s="7" t="s">
        <v>254</v>
      </c>
      <c r="C155" s="8" t="s">
        <v>48</v>
      </c>
      <c r="D155" s="35" t="s">
        <v>255</v>
      </c>
      <c r="E155" s="6"/>
      <c r="F155" s="6">
        <v>2253185</v>
      </c>
      <c r="G155" s="6">
        <v>2261000</v>
      </c>
      <c r="H155" s="21">
        <v>2253185</v>
      </c>
      <c r="I155" s="22">
        <f t="shared" si="69"/>
        <v>99.654356479433886</v>
      </c>
      <c r="J155" s="25">
        <f t="shared" si="70"/>
        <v>100</v>
      </c>
      <c r="K155" s="59"/>
      <c r="L155" s="21"/>
      <c r="M155" s="21"/>
      <c r="N155" s="25"/>
      <c r="O155" s="26">
        <f t="shared" si="71"/>
        <v>2253185</v>
      </c>
      <c r="P155" s="5">
        <f t="shared" si="72"/>
        <v>2253185</v>
      </c>
      <c r="Q155" s="54">
        <f t="shared" si="73"/>
        <v>100</v>
      </c>
    </row>
    <row r="156" spans="1:17" ht="79.5" customHeight="1">
      <c r="A156" s="34" t="s">
        <v>302</v>
      </c>
      <c r="B156" s="7" t="s">
        <v>303</v>
      </c>
      <c r="C156" s="8" t="s">
        <v>48</v>
      </c>
      <c r="D156" s="35" t="s">
        <v>304</v>
      </c>
      <c r="E156" s="6"/>
      <c r="F156" s="6">
        <v>1500000</v>
      </c>
      <c r="G156" s="6">
        <v>1500000</v>
      </c>
      <c r="H156" s="21">
        <v>1441962</v>
      </c>
      <c r="I156" s="22">
        <f t="shared" si="69"/>
        <v>96.130800000000008</v>
      </c>
      <c r="J156" s="25">
        <f t="shared" si="70"/>
        <v>96.130800000000008</v>
      </c>
      <c r="K156" s="59"/>
      <c r="L156" s="21"/>
      <c r="M156" s="21"/>
      <c r="N156" s="25"/>
      <c r="O156" s="26">
        <f t="shared" si="71"/>
        <v>1500000</v>
      </c>
      <c r="P156" s="5">
        <f t="shared" si="72"/>
        <v>1441962</v>
      </c>
      <c r="Q156" s="54">
        <f t="shared" si="73"/>
        <v>96.130800000000008</v>
      </c>
    </row>
    <row r="157" spans="1:17" ht="41.25" customHeight="1">
      <c r="A157" s="34" t="s">
        <v>256</v>
      </c>
      <c r="B157" s="7" t="s">
        <v>257</v>
      </c>
      <c r="C157" s="8" t="s">
        <v>48</v>
      </c>
      <c r="D157" s="35" t="s">
        <v>258</v>
      </c>
      <c r="E157" s="6">
        <v>65058000</v>
      </c>
      <c r="F157" s="6">
        <v>65058000</v>
      </c>
      <c r="G157" s="6">
        <v>48793500</v>
      </c>
      <c r="H157" s="21">
        <v>65058000</v>
      </c>
      <c r="I157" s="22">
        <f t="shared" si="69"/>
        <v>133.33333333333331</v>
      </c>
      <c r="J157" s="25">
        <f t="shared" si="70"/>
        <v>100</v>
      </c>
      <c r="K157" s="59"/>
      <c r="L157" s="21">
        <v>0</v>
      </c>
      <c r="M157" s="21">
        <v>0</v>
      </c>
      <c r="N157" s="25"/>
      <c r="O157" s="26">
        <f t="shared" si="71"/>
        <v>65058000</v>
      </c>
      <c r="P157" s="5">
        <f t="shared" si="72"/>
        <v>65058000</v>
      </c>
      <c r="Q157" s="54">
        <f t="shared" si="73"/>
        <v>100</v>
      </c>
    </row>
    <row r="158" spans="1:17" ht="57" customHeight="1">
      <c r="A158" s="7" t="s">
        <v>332</v>
      </c>
      <c r="B158" s="7" t="s">
        <v>333</v>
      </c>
      <c r="C158" s="8" t="s">
        <v>48</v>
      </c>
      <c r="D158" s="82" t="s">
        <v>334</v>
      </c>
      <c r="E158" s="6"/>
      <c r="F158" s="6">
        <v>209400</v>
      </c>
      <c r="G158" s="6"/>
      <c r="H158" s="21">
        <v>209400</v>
      </c>
      <c r="I158" s="22"/>
      <c r="J158" s="25">
        <f t="shared" si="70"/>
        <v>100</v>
      </c>
      <c r="K158" s="60"/>
      <c r="L158" s="21"/>
      <c r="M158" s="21"/>
      <c r="N158" s="25"/>
      <c r="O158" s="26">
        <f t="shared" ref="O158" si="114">F158+L158</f>
        <v>209400</v>
      </c>
      <c r="P158" s="5">
        <f t="shared" ref="P158" si="115">H158+M158</f>
        <v>209400</v>
      </c>
      <c r="Q158" s="54">
        <f t="shared" ref="Q158" si="116">P158/O158*100</f>
        <v>100</v>
      </c>
    </row>
    <row r="159" spans="1:17" ht="29.25" customHeight="1">
      <c r="A159" s="34" t="s">
        <v>275</v>
      </c>
      <c r="B159" s="7" t="s">
        <v>274</v>
      </c>
      <c r="C159" s="8" t="s">
        <v>48</v>
      </c>
      <c r="D159" s="48" t="s">
        <v>259</v>
      </c>
      <c r="E159" s="6"/>
      <c r="F159" s="6">
        <v>172000</v>
      </c>
      <c r="G159" s="6">
        <v>75000</v>
      </c>
      <c r="H159" s="21">
        <v>161573</v>
      </c>
      <c r="I159" s="22">
        <f t="shared" si="69"/>
        <v>215.4306666666667</v>
      </c>
      <c r="J159" s="25">
        <f t="shared" si="70"/>
        <v>93.937790697674416</v>
      </c>
      <c r="K159" s="21"/>
      <c r="L159" s="21">
        <v>3731500</v>
      </c>
      <c r="M159" s="21">
        <v>3720822</v>
      </c>
      <c r="N159" s="25">
        <f t="shared" si="91"/>
        <v>99.713841618652026</v>
      </c>
      <c r="O159" s="26">
        <f t="shared" si="71"/>
        <v>3903500</v>
      </c>
      <c r="P159" s="5">
        <f t="shared" si="72"/>
        <v>3882395</v>
      </c>
      <c r="Q159" s="54">
        <f t="shared" si="73"/>
        <v>99.459331369283973</v>
      </c>
    </row>
    <row r="160" spans="1:17" ht="78" customHeight="1">
      <c r="A160" s="34" t="s">
        <v>260</v>
      </c>
      <c r="B160" s="16">
        <v>9730</v>
      </c>
      <c r="C160" s="8" t="s">
        <v>48</v>
      </c>
      <c r="D160" s="49" t="s">
        <v>261</v>
      </c>
      <c r="E160" s="6"/>
      <c r="F160" s="6">
        <v>1054000</v>
      </c>
      <c r="G160" s="6"/>
      <c r="H160" s="21">
        <v>1053104</v>
      </c>
      <c r="I160" s="22"/>
      <c r="J160" s="25">
        <f t="shared" si="70"/>
        <v>99.914990512333972</v>
      </c>
      <c r="K160" s="21"/>
      <c r="L160" s="62">
        <v>1000000</v>
      </c>
      <c r="M160" s="21">
        <v>972088</v>
      </c>
      <c r="N160" s="25">
        <f t="shared" si="91"/>
        <v>97.208799999999997</v>
      </c>
      <c r="O160" s="26">
        <f t="shared" si="71"/>
        <v>2054000</v>
      </c>
      <c r="P160" s="5">
        <f t="shared" si="72"/>
        <v>2025192</v>
      </c>
      <c r="Q160" s="54">
        <f t="shared" si="73"/>
        <v>98.59746835443039</v>
      </c>
    </row>
    <row r="161" spans="1:17" ht="41.25" hidden="1" customHeight="1">
      <c r="A161" s="34" t="s">
        <v>262</v>
      </c>
      <c r="B161" s="16">
        <v>9750</v>
      </c>
      <c r="C161" s="8" t="s">
        <v>48</v>
      </c>
      <c r="D161" s="37" t="s">
        <v>263</v>
      </c>
      <c r="E161" s="27"/>
      <c r="F161" s="6"/>
      <c r="G161" s="6"/>
      <c r="H161" s="21"/>
      <c r="I161" s="22"/>
      <c r="J161" s="25"/>
      <c r="K161" s="21"/>
      <c r="L161" s="21"/>
      <c r="M161" s="21"/>
      <c r="N161" s="25" t="e">
        <f t="shared" si="91"/>
        <v>#DIV/0!</v>
      </c>
      <c r="O161" s="26">
        <f t="shared" si="71"/>
        <v>0</v>
      </c>
      <c r="P161" s="5">
        <f t="shared" si="72"/>
        <v>0</v>
      </c>
      <c r="Q161" s="54" t="e">
        <f t="shared" si="73"/>
        <v>#DIV/0!</v>
      </c>
    </row>
    <row r="162" spans="1:17" ht="51.75" customHeight="1">
      <c r="A162" s="34" t="s">
        <v>264</v>
      </c>
      <c r="B162" s="15" t="s">
        <v>47</v>
      </c>
      <c r="C162" s="15" t="s">
        <v>48</v>
      </c>
      <c r="D162" s="41" t="s">
        <v>49</v>
      </c>
      <c r="E162" s="27"/>
      <c r="F162" s="6">
        <v>935200</v>
      </c>
      <c r="G162" s="6">
        <v>865200</v>
      </c>
      <c r="H162" s="21">
        <v>935200</v>
      </c>
      <c r="I162" s="22">
        <f t="shared" si="69"/>
        <v>108.0906148867314</v>
      </c>
      <c r="J162" s="25">
        <f t="shared" si="70"/>
        <v>100</v>
      </c>
      <c r="K162" s="59"/>
      <c r="L162" s="21"/>
      <c r="M162" s="21"/>
      <c r="N162" s="25"/>
      <c r="O162" s="26">
        <f t="shared" si="71"/>
        <v>935200</v>
      </c>
      <c r="P162" s="5">
        <f t="shared" si="72"/>
        <v>935200</v>
      </c>
      <c r="Q162" s="54">
        <f t="shared" si="73"/>
        <v>100</v>
      </c>
    </row>
    <row r="163" spans="1:17" ht="26.25" customHeight="1" thickBot="1">
      <c r="A163" s="50"/>
      <c r="B163" s="51" t="s">
        <v>265</v>
      </c>
      <c r="C163" s="52"/>
      <c r="D163" s="53" t="s">
        <v>266</v>
      </c>
      <c r="E163" s="89">
        <f>E149+E145+E137+E133+E88+E68+E32+E11+E8</f>
        <v>790647500</v>
      </c>
      <c r="F163" s="31">
        <f>F149+F145+F137+F133+F88+F68+F32+F11+F8</f>
        <v>776665801</v>
      </c>
      <c r="G163" s="31">
        <f>G149+G145+G137+G133+G88+G68+G32+G11+G8</f>
        <v>597888306</v>
      </c>
      <c r="H163" s="29">
        <f>H149+H145+H137+H133+H88+H68+H32+H11+H8</f>
        <v>736037580</v>
      </c>
      <c r="I163" s="63">
        <f t="shared" si="69"/>
        <v>123.10620104351062</v>
      </c>
      <c r="J163" s="64">
        <f t="shared" si="70"/>
        <v>94.768892753139269</v>
      </c>
      <c r="K163" s="28">
        <f>K149+K145+K137+K133+K88+K68+K32+K11+K8</f>
        <v>19518500</v>
      </c>
      <c r="L163" s="29">
        <f>L149+L145+L137+L133+L88+L68+L32+L11+L8</f>
        <v>117642621</v>
      </c>
      <c r="M163" s="29">
        <f>M149+M145+M137+M133+M88+M68+M32+M11+M8</f>
        <v>87088153</v>
      </c>
      <c r="N163" s="64">
        <f t="shared" si="91"/>
        <v>74.027722486733779</v>
      </c>
      <c r="O163" s="28">
        <f t="shared" si="71"/>
        <v>894308422</v>
      </c>
      <c r="P163" s="31">
        <f t="shared" si="72"/>
        <v>823125733</v>
      </c>
      <c r="Q163" s="55">
        <f t="shared" si="73"/>
        <v>92.040476501293639</v>
      </c>
    </row>
    <row r="166" spans="1:17" ht="15.75">
      <c r="B166" s="17"/>
      <c r="J166" s="67"/>
      <c r="N166" s="90" t="s">
        <v>282</v>
      </c>
    </row>
    <row r="169" spans="1:17">
      <c r="A169" s="18"/>
    </row>
    <row r="170" spans="1:17">
      <c r="A170" s="18"/>
    </row>
    <row r="171" spans="1:17">
      <c r="A171" s="18"/>
    </row>
    <row r="172" spans="1:17">
      <c r="A172" s="18"/>
    </row>
  </sheetData>
  <mergeCells count="9">
    <mergeCell ref="K6:N6"/>
    <mergeCell ref="O6:Q6"/>
    <mergeCell ref="A3:Q3"/>
    <mergeCell ref="F4:J4"/>
    <mergeCell ref="A6:A7"/>
    <mergeCell ref="B6:B7"/>
    <mergeCell ref="C6:C7"/>
    <mergeCell ref="D6:D7"/>
    <mergeCell ref="E6:J6"/>
  </mergeCells>
  <pageMargins left="0.19685039370078741" right="0.19685039370078741" top="0.41" bottom="0.23" header="0" footer="0"/>
  <pageSetup paperSize="9" scale="7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видатки 2019</vt:lpstr>
      <vt:lpstr>'видатки 2019'!Заголовки_для_печати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2020-01-24T11:31:51Z</cp:lastPrinted>
  <dcterms:created xsi:type="dcterms:W3CDTF">2019-04-17T10:21:17Z</dcterms:created>
  <dcterms:modified xsi:type="dcterms:W3CDTF">2020-02-10T09:39:38Z</dcterms:modified>
</cp:coreProperties>
</file>